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Google Drive\Freestyle\3_OP_Celje_2024\"/>
    </mc:Choice>
  </mc:AlternateContent>
  <xr:revisionPtr revIDLastSave="0" documentId="13_ncr:1_{8C843512-48B8-4626-8E13-FFC1810887EE}" xr6:coauthVersionLast="47" xr6:coauthVersionMax="47" xr10:uidLastSave="{00000000-0000-0000-0000-000000000000}"/>
  <bookViews>
    <workbookView xWindow="4575" yWindow="2355" windowWidth="21600" windowHeight="11385" tabRatio="649" xr2:uid="{00000000-000D-0000-FFFF-FFFF00000000}"/>
  </bookViews>
  <sheets>
    <sheet name="ZAČ" sheetId="16" r:id="rId1"/>
    <sheet name="CE" sheetId="1" r:id="rId2"/>
    <sheet name="CI" sheetId="12" r:id="rId3"/>
    <sheet name="MDE" sheetId="2" r:id="rId4"/>
    <sheet name="MDI" sheetId="13" r:id="rId5"/>
    <sheet name="SDE" sheetId="3" r:id="rId6"/>
    <sheet name="SDI" sheetId="14" r:id="rId7"/>
    <sheet name="MLE" sheetId="4" r:id="rId8"/>
    <sheet name="MLI" sheetId="5" r:id="rId9"/>
    <sheet name="ČLE" sheetId="6" r:id="rId10"/>
    <sheet name="ČLI" sheetId="7" r:id="rId11"/>
    <sheet name="Finale MLE" sheetId="8" r:id="rId12"/>
    <sheet name="Finale MLI" sheetId="9" r:id="rId13"/>
    <sheet name="Finale ČLE" sheetId="10" r:id="rId14"/>
    <sheet name="Finale ČLI" sheetId="11" r:id="rId15"/>
  </sheets>
  <definedNames>
    <definedName name="_xlnm._FilterDatabase" localSheetId="1" hidden="1">CE!$B$1:$R$101</definedName>
    <definedName name="_xlnm._FilterDatabase" localSheetId="2" hidden="1">CI!$B$1:$R$103</definedName>
    <definedName name="_xlnm._FilterDatabase" localSheetId="9" hidden="1">ČLE!$B$1:$R$101</definedName>
    <definedName name="_xlnm._FilterDatabase" localSheetId="10" hidden="1">ČLI!$B$1:$R$101</definedName>
    <definedName name="_xlnm._FilterDatabase" localSheetId="13" hidden="1">'Finale ČLE'!$B$1:$T$4</definedName>
    <definedName name="_xlnm._FilterDatabase" localSheetId="14" hidden="1">'Finale ČLI'!$B$1:$R$11</definedName>
    <definedName name="_xlnm._FilterDatabase" localSheetId="11" hidden="1">'Finale MLE'!$B$1:$T$9</definedName>
    <definedName name="_xlnm._FilterDatabase" localSheetId="12" hidden="1">'Finale MLI'!$B$1:$T$6</definedName>
    <definedName name="_xlnm._FilterDatabase" localSheetId="3" hidden="1">MDE!$B$1:$R$101</definedName>
    <definedName name="_xlnm._FilterDatabase" localSheetId="4" hidden="1">MDI!$B$1:$R$101</definedName>
    <definedName name="_xlnm._FilterDatabase" localSheetId="7" hidden="1">MLE!$B$1:$R$101</definedName>
    <definedName name="_xlnm._FilterDatabase" localSheetId="8" hidden="1">MLI!$B$1:$R$101</definedName>
    <definedName name="_xlnm._FilterDatabase" localSheetId="5" hidden="1">SDE!$B$1:$R$101</definedName>
    <definedName name="_xlnm._FilterDatabase" localSheetId="6" hidden="1">SDI!$B$1:$R$101</definedName>
    <definedName name="_xlnm._FilterDatabase" localSheetId="0" hidden="1">ZAČ!$B$1:$R$101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0" l="1"/>
  <c r="O4" i="10"/>
  <c r="O2" i="10"/>
  <c r="O6" i="8"/>
  <c r="O8" i="8"/>
  <c r="O7" i="8"/>
  <c r="O4" i="8"/>
  <c r="O5" i="8"/>
  <c r="O9" i="8"/>
  <c r="O3" i="8"/>
  <c r="O2" i="8"/>
  <c r="O6" i="9"/>
  <c r="O4" i="9"/>
  <c r="O5" i="9"/>
  <c r="O2" i="9"/>
  <c r="O3" i="9"/>
  <c r="P6" i="8"/>
  <c r="Q6" i="8" s="1"/>
  <c r="O11" i="16"/>
  <c r="O10" i="16"/>
  <c r="O9" i="16"/>
  <c r="O8" i="16"/>
  <c r="O7" i="16"/>
  <c r="O6" i="16"/>
  <c r="O5" i="16"/>
  <c r="O4" i="16"/>
  <c r="O3" i="16"/>
  <c r="O2" i="16"/>
  <c r="W6" i="3"/>
  <c r="W4" i="2"/>
  <c r="M4" i="3"/>
  <c r="X25" i="2"/>
  <c r="M101" i="16" l="1"/>
  <c r="N101" i="16" s="1"/>
  <c r="Q100" i="16"/>
  <c r="P100" i="16"/>
  <c r="M100" i="16"/>
  <c r="N100" i="16" s="1"/>
  <c r="M99" i="16"/>
  <c r="N99" i="16" s="1"/>
  <c r="Q98" i="16"/>
  <c r="P98" i="16"/>
  <c r="M98" i="16"/>
  <c r="N98" i="16" s="1"/>
  <c r="O98" i="16" s="1"/>
  <c r="R98" i="16" s="1"/>
  <c r="M97" i="16"/>
  <c r="N97" i="16" s="1"/>
  <c r="Q96" i="16"/>
  <c r="P96" i="16"/>
  <c r="M96" i="16"/>
  <c r="N96" i="16" s="1"/>
  <c r="N95" i="16"/>
  <c r="M95" i="16"/>
  <c r="Q94" i="16"/>
  <c r="P94" i="16"/>
  <c r="M94" i="16"/>
  <c r="N94" i="16" s="1"/>
  <c r="O94" i="16" s="1"/>
  <c r="R94" i="16" s="1"/>
  <c r="M93" i="16"/>
  <c r="N93" i="16" s="1"/>
  <c r="Q92" i="16"/>
  <c r="P92" i="16"/>
  <c r="M92" i="16"/>
  <c r="N92" i="16" s="1"/>
  <c r="O93" i="16" s="1"/>
  <c r="M91" i="16"/>
  <c r="N91" i="16" s="1"/>
  <c r="Q90" i="16"/>
  <c r="P90" i="16"/>
  <c r="M90" i="16"/>
  <c r="N90" i="16" s="1"/>
  <c r="M89" i="16"/>
  <c r="N89" i="16" s="1"/>
  <c r="Q88" i="16"/>
  <c r="P88" i="16"/>
  <c r="M88" i="16"/>
  <c r="N88" i="16" s="1"/>
  <c r="O89" i="16" s="1"/>
  <c r="M87" i="16"/>
  <c r="N87" i="16" s="1"/>
  <c r="Q86" i="16"/>
  <c r="P86" i="16"/>
  <c r="M86" i="16"/>
  <c r="N86" i="16" s="1"/>
  <c r="O86" i="16" s="1"/>
  <c r="R86" i="16" s="1"/>
  <c r="M85" i="16"/>
  <c r="N85" i="16" s="1"/>
  <c r="Q84" i="16"/>
  <c r="P84" i="16"/>
  <c r="M84" i="16"/>
  <c r="N84" i="16" s="1"/>
  <c r="M83" i="16"/>
  <c r="N83" i="16" s="1"/>
  <c r="Q82" i="16"/>
  <c r="P82" i="16"/>
  <c r="N82" i="16"/>
  <c r="M82" i="16"/>
  <c r="M81" i="16"/>
  <c r="N81" i="16" s="1"/>
  <c r="Q80" i="16"/>
  <c r="P80" i="16"/>
  <c r="M80" i="16"/>
  <c r="N80" i="16" s="1"/>
  <c r="O81" i="16" s="1"/>
  <c r="M79" i="16"/>
  <c r="N79" i="16" s="1"/>
  <c r="Q78" i="16"/>
  <c r="P78" i="16"/>
  <c r="M78" i="16"/>
  <c r="N78" i="16" s="1"/>
  <c r="N77" i="16"/>
  <c r="M77" i="16"/>
  <c r="Q76" i="16"/>
  <c r="P76" i="16"/>
  <c r="M76" i="16"/>
  <c r="N76" i="16" s="1"/>
  <c r="O77" i="16" s="1"/>
  <c r="M75" i="16"/>
  <c r="N75" i="16" s="1"/>
  <c r="Q74" i="16"/>
  <c r="P74" i="16"/>
  <c r="M74" i="16"/>
  <c r="N74" i="16" s="1"/>
  <c r="O74" i="16" s="1"/>
  <c r="R74" i="16" s="1"/>
  <c r="M73" i="16"/>
  <c r="N73" i="16" s="1"/>
  <c r="Q72" i="16"/>
  <c r="P72" i="16"/>
  <c r="M72" i="16"/>
  <c r="N72" i="16" s="1"/>
  <c r="M71" i="16"/>
  <c r="N71" i="16" s="1"/>
  <c r="Q70" i="16"/>
  <c r="P70" i="16"/>
  <c r="M70" i="16"/>
  <c r="N70" i="16" s="1"/>
  <c r="O70" i="16" s="1"/>
  <c r="R70" i="16" s="1"/>
  <c r="M69" i="16"/>
  <c r="N69" i="16" s="1"/>
  <c r="Q68" i="16"/>
  <c r="P68" i="16"/>
  <c r="M68" i="16"/>
  <c r="N68" i="16" s="1"/>
  <c r="O69" i="16" s="1"/>
  <c r="M67" i="16"/>
  <c r="N67" i="16" s="1"/>
  <c r="Q66" i="16"/>
  <c r="P66" i="16"/>
  <c r="M66" i="16"/>
  <c r="N66" i="16" s="1"/>
  <c r="M65" i="16"/>
  <c r="N65" i="16" s="1"/>
  <c r="Q64" i="16"/>
  <c r="P64" i="16"/>
  <c r="N64" i="16"/>
  <c r="M64" i="16"/>
  <c r="M63" i="16"/>
  <c r="N63" i="16" s="1"/>
  <c r="Q62" i="16"/>
  <c r="P62" i="16"/>
  <c r="M62" i="16"/>
  <c r="N62" i="16" s="1"/>
  <c r="O62" i="16" s="1"/>
  <c r="R62" i="16" s="1"/>
  <c r="A62" i="16"/>
  <c r="A64" i="16" s="1"/>
  <c r="A66" i="16" s="1"/>
  <c r="A68" i="16" s="1"/>
  <c r="A70" i="16" s="1"/>
  <c r="A72" i="16" s="1"/>
  <c r="A74" i="16" s="1"/>
  <c r="A76" i="16" s="1"/>
  <c r="A78" i="16" s="1"/>
  <c r="A80" i="16" s="1"/>
  <c r="A82" i="16" s="1"/>
  <c r="A84" i="16" s="1"/>
  <c r="A86" i="16" s="1"/>
  <c r="A88" i="16" s="1"/>
  <c r="A90" i="16" s="1"/>
  <c r="A92" i="16" s="1"/>
  <c r="A94" i="16" s="1"/>
  <c r="A96" i="16" s="1"/>
  <c r="A98" i="16" s="1"/>
  <c r="A100" i="16" s="1"/>
  <c r="M61" i="16"/>
  <c r="N61" i="16" s="1"/>
  <c r="Q60" i="16"/>
  <c r="P60" i="16"/>
  <c r="M60" i="16"/>
  <c r="N60" i="16" s="1"/>
  <c r="A60" i="16"/>
  <c r="M59" i="16"/>
  <c r="N59" i="16" s="1"/>
  <c r="Q58" i="16"/>
  <c r="P58" i="16"/>
  <c r="M58" i="16"/>
  <c r="N58" i="16" s="1"/>
  <c r="O58" i="16" s="1"/>
  <c r="R58" i="16" s="1"/>
  <c r="A58" i="16"/>
  <c r="N57" i="16"/>
  <c r="M57" i="16"/>
  <c r="Q56" i="16"/>
  <c r="P56" i="16"/>
  <c r="M56" i="16"/>
  <c r="N56" i="16" s="1"/>
  <c r="O57" i="16" s="1"/>
  <c r="M55" i="16"/>
  <c r="N55" i="16" s="1"/>
  <c r="Q54" i="16"/>
  <c r="P54" i="16"/>
  <c r="M54" i="16"/>
  <c r="N54" i="16" s="1"/>
  <c r="M53" i="16"/>
  <c r="N53" i="16" s="1"/>
  <c r="Q52" i="16"/>
  <c r="P52" i="16"/>
  <c r="N52" i="16"/>
  <c r="M52" i="16"/>
  <c r="M51" i="16"/>
  <c r="N51" i="16" s="1"/>
  <c r="Q50" i="16"/>
  <c r="P50" i="16"/>
  <c r="M50" i="16"/>
  <c r="N50" i="16" s="1"/>
  <c r="M49" i="16"/>
  <c r="N49" i="16" s="1"/>
  <c r="Q48" i="16"/>
  <c r="P48" i="16"/>
  <c r="M48" i="16"/>
  <c r="N48" i="16" s="1"/>
  <c r="O49" i="16" s="1"/>
  <c r="M47" i="16"/>
  <c r="N47" i="16" s="1"/>
  <c r="Q46" i="16"/>
  <c r="P46" i="16"/>
  <c r="M46" i="16"/>
  <c r="N46" i="16" s="1"/>
  <c r="M45" i="16"/>
  <c r="N45" i="16" s="1"/>
  <c r="Q44" i="16"/>
  <c r="P44" i="16"/>
  <c r="M44" i="16"/>
  <c r="N44" i="16" s="1"/>
  <c r="O44" i="16" s="1"/>
  <c r="R44" i="16" s="1"/>
  <c r="M43" i="16"/>
  <c r="N43" i="16" s="1"/>
  <c r="Q42" i="16"/>
  <c r="P42" i="16"/>
  <c r="M42" i="16"/>
  <c r="N42" i="16" s="1"/>
  <c r="M41" i="16"/>
  <c r="N41" i="16" s="1"/>
  <c r="Q40" i="16"/>
  <c r="P40" i="16"/>
  <c r="N40" i="16"/>
  <c r="M40" i="16"/>
  <c r="M39" i="16"/>
  <c r="N39" i="16" s="1"/>
  <c r="Q38" i="16"/>
  <c r="P38" i="16"/>
  <c r="M38" i="16"/>
  <c r="N38" i="16" s="1"/>
  <c r="M37" i="16"/>
  <c r="N37" i="16" s="1"/>
  <c r="Q36" i="16"/>
  <c r="P36" i="16"/>
  <c r="M36" i="16"/>
  <c r="N36" i="16" s="1"/>
  <c r="O36" i="16" s="1"/>
  <c r="R36" i="16" s="1"/>
  <c r="M35" i="16"/>
  <c r="N35" i="16" s="1"/>
  <c r="Q34" i="16"/>
  <c r="P34" i="16"/>
  <c r="M34" i="16"/>
  <c r="N34" i="16" s="1"/>
  <c r="M33" i="16"/>
  <c r="N33" i="16" s="1"/>
  <c r="Q32" i="16"/>
  <c r="P32" i="16"/>
  <c r="M32" i="16"/>
  <c r="N32" i="16" s="1"/>
  <c r="M31" i="16"/>
  <c r="N31" i="16" s="1"/>
  <c r="W30" i="16"/>
  <c r="Q30" i="16"/>
  <c r="P30" i="16"/>
  <c r="M30" i="16"/>
  <c r="N30" i="16" s="1"/>
  <c r="X29" i="16"/>
  <c r="W29" i="16"/>
  <c r="M29" i="16"/>
  <c r="N29" i="16" s="1"/>
  <c r="W28" i="16"/>
  <c r="Q28" i="16"/>
  <c r="P28" i="16"/>
  <c r="N28" i="16"/>
  <c r="O28" i="16" s="1"/>
  <c r="R28" i="16" s="1"/>
  <c r="M28" i="16"/>
  <c r="M27" i="16"/>
  <c r="N27" i="16" s="1"/>
  <c r="AI26" i="16"/>
  <c r="AJ26" i="16" s="1"/>
  <c r="AH29" i="16" s="1"/>
  <c r="Q26" i="16"/>
  <c r="P26" i="16"/>
  <c r="M26" i="16"/>
  <c r="N26" i="16" s="1"/>
  <c r="AJ25" i="16"/>
  <c r="AH28" i="16" s="1"/>
  <c r="AI25" i="16"/>
  <c r="M25" i="16"/>
  <c r="N25" i="16" s="1"/>
  <c r="AI24" i="16"/>
  <c r="AJ24" i="16" s="1"/>
  <c r="AG29" i="16" s="1"/>
  <c r="Q24" i="16"/>
  <c r="P24" i="16"/>
  <c r="M24" i="16"/>
  <c r="N24" i="16" s="1"/>
  <c r="AI23" i="16"/>
  <c r="AJ23" i="16" s="1"/>
  <c r="AG28" i="16" s="1"/>
  <c r="M23" i="16"/>
  <c r="N23" i="16" s="1"/>
  <c r="AI22" i="16"/>
  <c r="AJ22" i="16" s="1"/>
  <c r="AF29" i="16" s="1"/>
  <c r="Q22" i="16"/>
  <c r="P22" i="16"/>
  <c r="M22" i="16"/>
  <c r="N22" i="16" s="1"/>
  <c r="AI21" i="16"/>
  <c r="AJ21" i="16" s="1"/>
  <c r="AF28" i="16" s="1"/>
  <c r="M21" i="16"/>
  <c r="N21" i="16" s="1"/>
  <c r="AJ20" i="16"/>
  <c r="AE29" i="16" s="1"/>
  <c r="AI20" i="16"/>
  <c r="Q20" i="16"/>
  <c r="P20" i="16"/>
  <c r="M20" i="16"/>
  <c r="N20" i="16" s="1"/>
  <c r="AI19" i="16"/>
  <c r="AJ19" i="16" s="1"/>
  <c r="AE28" i="16" s="1"/>
  <c r="N19" i="16"/>
  <c r="M19" i="16"/>
  <c r="AI18" i="16"/>
  <c r="AJ18" i="16" s="1"/>
  <c r="AD29" i="16" s="1"/>
  <c r="Q18" i="16"/>
  <c r="P18" i="16"/>
  <c r="M18" i="16"/>
  <c r="N18" i="16" s="1"/>
  <c r="AI17" i="16"/>
  <c r="AJ17" i="16" s="1"/>
  <c r="AD28" i="16" s="1"/>
  <c r="N17" i="16"/>
  <c r="M17" i="16"/>
  <c r="AI16" i="16"/>
  <c r="AJ16" i="16" s="1"/>
  <c r="AC29" i="16" s="1"/>
  <c r="Q16" i="16"/>
  <c r="P16" i="16"/>
  <c r="M16" i="16"/>
  <c r="N16" i="16" s="1"/>
  <c r="AI15" i="16"/>
  <c r="AJ15" i="16" s="1"/>
  <c r="AC28" i="16" s="1"/>
  <c r="M15" i="16"/>
  <c r="N15" i="16" s="1"/>
  <c r="Q14" i="16"/>
  <c r="P14" i="16"/>
  <c r="M14" i="16"/>
  <c r="N14" i="16" s="1"/>
  <c r="N13" i="16"/>
  <c r="M13" i="16"/>
  <c r="Q12" i="16"/>
  <c r="P12" i="16"/>
  <c r="M12" i="16"/>
  <c r="N12" i="16" s="1"/>
  <c r="W11" i="16"/>
  <c r="M11" i="16"/>
  <c r="N11" i="16" s="1"/>
  <c r="W10" i="16"/>
  <c r="Q10" i="16"/>
  <c r="P10" i="16"/>
  <c r="M10" i="16"/>
  <c r="N10" i="16" s="1"/>
  <c r="A10" i="16"/>
  <c r="A12" i="16" s="1"/>
  <c r="A14" i="16" s="1"/>
  <c r="A16" i="16" s="1"/>
  <c r="A18" i="16" s="1"/>
  <c r="A20" i="16" s="1"/>
  <c r="A22" i="16" s="1"/>
  <c r="A24" i="16" s="1"/>
  <c r="A26" i="16" s="1"/>
  <c r="A28" i="16" s="1"/>
  <c r="A30" i="16" s="1"/>
  <c r="A32" i="16" s="1"/>
  <c r="A34" i="16" s="1"/>
  <c r="W9" i="16"/>
  <c r="M5" i="16"/>
  <c r="N5" i="16" s="1"/>
  <c r="W8" i="16"/>
  <c r="Q4" i="16"/>
  <c r="P4" i="16"/>
  <c r="M4" i="16"/>
  <c r="N4" i="16" s="1"/>
  <c r="W7" i="16"/>
  <c r="M7" i="16"/>
  <c r="N7" i="16" s="1"/>
  <c r="W6" i="16"/>
  <c r="Q6" i="16"/>
  <c r="P6" i="16"/>
  <c r="M6" i="16"/>
  <c r="N6" i="16" s="1"/>
  <c r="W5" i="16"/>
  <c r="M9" i="16"/>
  <c r="N9" i="16" s="1"/>
  <c r="W4" i="16"/>
  <c r="Q8" i="16"/>
  <c r="P8" i="16"/>
  <c r="M8" i="16"/>
  <c r="N8" i="16" s="1"/>
  <c r="W3" i="16"/>
  <c r="M3" i="16"/>
  <c r="N3" i="16" s="1"/>
  <c r="W2" i="16"/>
  <c r="Q2" i="16"/>
  <c r="P2" i="16"/>
  <c r="M2" i="16"/>
  <c r="N2" i="16" s="1"/>
  <c r="P2" i="8"/>
  <c r="M62" i="1"/>
  <c r="N62" i="1" s="1"/>
  <c r="P62" i="1"/>
  <c r="Q62" i="1"/>
  <c r="M63" i="1"/>
  <c r="N63" i="1" s="1"/>
  <c r="M64" i="1"/>
  <c r="N64" i="1" s="1"/>
  <c r="P64" i="1"/>
  <c r="Q64" i="1"/>
  <c r="M65" i="1"/>
  <c r="N65" i="1"/>
  <c r="M66" i="1"/>
  <c r="N66" i="1" s="1"/>
  <c r="P66" i="1"/>
  <c r="Q66" i="1"/>
  <c r="M67" i="1"/>
  <c r="N67" i="1" s="1"/>
  <c r="O66" i="1" s="1"/>
  <c r="R66" i="1" s="1"/>
  <c r="M68" i="1"/>
  <c r="N68" i="1"/>
  <c r="P68" i="1"/>
  <c r="Q68" i="1"/>
  <c r="M69" i="1"/>
  <c r="N69" i="1" s="1"/>
  <c r="O68" i="1" s="1"/>
  <c r="R68" i="1" s="1"/>
  <c r="M70" i="1"/>
  <c r="N70" i="1" s="1"/>
  <c r="O70" i="1" s="1"/>
  <c r="R70" i="1" s="1"/>
  <c r="P70" i="1"/>
  <c r="Q70" i="1"/>
  <c r="M71" i="1"/>
  <c r="N71" i="1"/>
  <c r="M72" i="1"/>
  <c r="N72" i="1" s="1"/>
  <c r="P72" i="1"/>
  <c r="Q72" i="1"/>
  <c r="M73" i="1"/>
  <c r="N73" i="1"/>
  <c r="M74" i="1"/>
  <c r="N74" i="1"/>
  <c r="O75" i="1" s="1"/>
  <c r="P74" i="1"/>
  <c r="Q74" i="1"/>
  <c r="M75" i="1"/>
  <c r="N75" i="1"/>
  <c r="M76" i="1"/>
  <c r="N76" i="1" s="1"/>
  <c r="O77" i="1" s="1"/>
  <c r="P76" i="1"/>
  <c r="Q76" i="1"/>
  <c r="M77" i="1"/>
  <c r="N77" i="1" s="1"/>
  <c r="M78" i="1"/>
  <c r="N78" i="1"/>
  <c r="P78" i="1"/>
  <c r="Q78" i="1"/>
  <c r="M79" i="1"/>
  <c r="N79" i="1" s="1"/>
  <c r="M80" i="1"/>
  <c r="N80" i="1" s="1"/>
  <c r="P80" i="1"/>
  <c r="Q80" i="1"/>
  <c r="M81" i="1"/>
  <c r="N81" i="1"/>
  <c r="M82" i="1"/>
  <c r="N82" i="1"/>
  <c r="P82" i="1"/>
  <c r="Q82" i="1"/>
  <c r="M83" i="1"/>
  <c r="N83" i="1" s="1"/>
  <c r="O82" i="1" s="1"/>
  <c r="R82" i="1" s="1"/>
  <c r="M84" i="1"/>
  <c r="N84" i="1"/>
  <c r="P84" i="1"/>
  <c r="Q84" i="1"/>
  <c r="M85" i="1"/>
  <c r="N85" i="1" s="1"/>
  <c r="O84" i="1" s="1"/>
  <c r="R84" i="1" s="1"/>
  <c r="M86" i="1"/>
  <c r="N86" i="1"/>
  <c r="P86" i="1"/>
  <c r="Q86" i="1"/>
  <c r="M87" i="1"/>
  <c r="N87" i="1" s="1"/>
  <c r="M88" i="1"/>
  <c r="N88" i="1" s="1"/>
  <c r="P88" i="1"/>
  <c r="Q88" i="1"/>
  <c r="M89" i="1"/>
  <c r="N89" i="1" s="1"/>
  <c r="M90" i="1"/>
  <c r="N90" i="1"/>
  <c r="P90" i="1"/>
  <c r="Q90" i="1"/>
  <c r="M91" i="1"/>
  <c r="N91" i="1"/>
  <c r="O90" i="1" s="1"/>
  <c r="R90" i="1" s="1"/>
  <c r="M92" i="1"/>
  <c r="N92" i="1"/>
  <c r="P92" i="1"/>
  <c r="Q92" i="1"/>
  <c r="M93" i="1"/>
  <c r="N93" i="1" s="1"/>
  <c r="O92" i="1" s="1"/>
  <c r="R92" i="1" s="1"/>
  <c r="M94" i="1"/>
  <c r="N94" i="1"/>
  <c r="P94" i="1"/>
  <c r="Q94" i="1"/>
  <c r="M95" i="1"/>
  <c r="N95" i="1"/>
  <c r="M96" i="1"/>
  <c r="N96" i="1" s="1"/>
  <c r="P96" i="1"/>
  <c r="Q96" i="1"/>
  <c r="M97" i="1"/>
  <c r="N97" i="1"/>
  <c r="M98" i="1"/>
  <c r="N98" i="1" s="1"/>
  <c r="O99" i="1" s="1"/>
  <c r="P98" i="1"/>
  <c r="Q98" i="1"/>
  <c r="M99" i="1"/>
  <c r="N99" i="1"/>
  <c r="M100" i="1"/>
  <c r="N100" i="1"/>
  <c r="P100" i="1"/>
  <c r="Q100" i="1"/>
  <c r="M101" i="1"/>
  <c r="N101" i="1" s="1"/>
  <c r="P4" i="10"/>
  <c r="P3" i="10"/>
  <c r="P2" i="10"/>
  <c r="P7" i="8"/>
  <c r="P4" i="8"/>
  <c r="P5" i="8"/>
  <c r="P8" i="8"/>
  <c r="P3" i="8"/>
  <c r="P9" i="8"/>
  <c r="P4" i="9"/>
  <c r="P6" i="9"/>
  <c r="P5" i="9"/>
  <c r="P3" i="9"/>
  <c r="P2" i="9"/>
  <c r="M50" i="2"/>
  <c r="W6" i="14"/>
  <c r="W5" i="14"/>
  <c r="W3" i="14"/>
  <c r="W3" i="2"/>
  <c r="Q32" i="12"/>
  <c r="P32" i="12"/>
  <c r="M33" i="12"/>
  <c r="N33" i="12" s="1"/>
  <c r="M32" i="12"/>
  <c r="N32" i="12" s="1"/>
  <c r="AI32" i="7"/>
  <c r="AJ32" i="7" s="1"/>
  <c r="AI31" i="7"/>
  <c r="AJ31" i="7" s="1"/>
  <c r="AI30" i="7"/>
  <c r="AJ30" i="7" s="1"/>
  <c r="AI29" i="7"/>
  <c r="AJ29" i="7" s="1"/>
  <c r="AI28" i="7"/>
  <c r="AJ28" i="7" s="1"/>
  <c r="AI27" i="7"/>
  <c r="AJ27" i="7" s="1"/>
  <c r="AI26" i="7"/>
  <c r="AJ26" i="7" s="1"/>
  <c r="AI25" i="7"/>
  <c r="AJ25" i="7" s="1"/>
  <c r="AI24" i="7"/>
  <c r="AJ24" i="7" s="1"/>
  <c r="AI23" i="7"/>
  <c r="AJ23" i="7" s="1"/>
  <c r="AI22" i="7"/>
  <c r="AJ22" i="7" s="1"/>
  <c r="AI21" i="7"/>
  <c r="AJ21" i="7" s="1"/>
  <c r="AI32" i="6"/>
  <c r="AJ32" i="6" s="1"/>
  <c r="AI31" i="6"/>
  <c r="AJ31" i="6" s="1"/>
  <c r="AI30" i="6"/>
  <c r="AJ30" i="6" s="1"/>
  <c r="AI29" i="6"/>
  <c r="AJ29" i="6" s="1"/>
  <c r="AI28" i="6"/>
  <c r="AJ28" i="6" s="1"/>
  <c r="AI27" i="6"/>
  <c r="AJ27" i="6" s="1"/>
  <c r="AI26" i="6"/>
  <c r="AJ26" i="6" s="1"/>
  <c r="AI25" i="6"/>
  <c r="AJ25" i="6" s="1"/>
  <c r="AI24" i="6"/>
  <c r="AJ24" i="6" s="1"/>
  <c r="AI23" i="6"/>
  <c r="AJ23" i="6" s="1"/>
  <c r="AI22" i="6"/>
  <c r="AJ22" i="6" s="1"/>
  <c r="AI21" i="6"/>
  <c r="AJ21" i="6" s="1"/>
  <c r="AI32" i="5"/>
  <c r="AJ32" i="5" s="1"/>
  <c r="AI31" i="5"/>
  <c r="AJ31" i="5" s="1"/>
  <c r="AI30" i="5"/>
  <c r="AJ30" i="5" s="1"/>
  <c r="AJ29" i="5"/>
  <c r="AI29" i="5"/>
  <c r="AI28" i="5"/>
  <c r="AJ28" i="5" s="1"/>
  <c r="AI27" i="5"/>
  <c r="AJ27" i="5" s="1"/>
  <c r="AI26" i="5"/>
  <c r="AJ26" i="5" s="1"/>
  <c r="AI25" i="5"/>
  <c r="AJ25" i="5" s="1"/>
  <c r="AI24" i="5"/>
  <c r="AJ24" i="5" s="1"/>
  <c r="AI23" i="5"/>
  <c r="AJ23" i="5" s="1"/>
  <c r="AI22" i="5"/>
  <c r="AJ22" i="5" s="1"/>
  <c r="AI21" i="5"/>
  <c r="AJ21" i="5" s="1"/>
  <c r="AI32" i="4"/>
  <c r="AJ32" i="4" s="1"/>
  <c r="AJ31" i="4"/>
  <c r="AI31" i="4"/>
  <c r="AI30" i="4"/>
  <c r="AJ30" i="4" s="1"/>
  <c r="AI29" i="4"/>
  <c r="AJ29" i="4" s="1"/>
  <c r="AI28" i="4"/>
  <c r="AJ28" i="4" s="1"/>
  <c r="AI27" i="4"/>
  <c r="AJ27" i="4" s="1"/>
  <c r="AI26" i="4"/>
  <c r="AJ26" i="4" s="1"/>
  <c r="AI25" i="4"/>
  <c r="AJ25" i="4" s="1"/>
  <c r="AI24" i="4"/>
  <c r="AJ24" i="4" s="1"/>
  <c r="AI23" i="4"/>
  <c r="AJ23" i="4" s="1"/>
  <c r="AI22" i="4"/>
  <c r="AJ22" i="4" s="1"/>
  <c r="AI21" i="4"/>
  <c r="AJ21" i="4" s="1"/>
  <c r="AI32" i="14"/>
  <c r="AJ32" i="14" s="1"/>
  <c r="AI31" i="14"/>
  <c r="AJ31" i="14" s="1"/>
  <c r="AI30" i="14"/>
  <c r="AJ30" i="14" s="1"/>
  <c r="AI29" i="14"/>
  <c r="AJ29" i="14" s="1"/>
  <c r="AI28" i="14"/>
  <c r="AJ28" i="14" s="1"/>
  <c r="AI27" i="14"/>
  <c r="AJ27" i="14" s="1"/>
  <c r="AI26" i="14"/>
  <c r="AJ26" i="14" s="1"/>
  <c r="AI25" i="14"/>
  <c r="AJ25" i="14" s="1"/>
  <c r="AI24" i="14"/>
  <c r="AJ24" i="14" s="1"/>
  <c r="AI23" i="14"/>
  <c r="AJ23" i="14" s="1"/>
  <c r="AI22" i="14"/>
  <c r="AJ22" i="14" s="1"/>
  <c r="AI21" i="14"/>
  <c r="AJ21" i="14" s="1"/>
  <c r="AI34" i="3"/>
  <c r="AJ34" i="3" s="1"/>
  <c r="AI33" i="3"/>
  <c r="AJ33" i="3" s="1"/>
  <c r="AI32" i="3"/>
  <c r="AJ32" i="3" s="1"/>
  <c r="AI31" i="3"/>
  <c r="AJ31" i="3" s="1"/>
  <c r="AI30" i="3"/>
  <c r="AJ30" i="3" s="1"/>
  <c r="AI29" i="3"/>
  <c r="AJ29" i="3" s="1"/>
  <c r="AI28" i="3"/>
  <c r="AJ28" i="3" s="1"/>
  <c r="AI27" i="3"/>
  <c r="AJ27" i="3" s="1"/>
  <c r="AI26" i="3"/>
  <c r="AJ26" i="3" s="1"/>
  <c r="AI25" i="3"/>
  <c r="AJ25" i="3" s="1"/>
  <c r="AI24" i="3"/>
  <c r="AJ24" i="3" s="1"/>
  <c r="AI23" i="3"/>
  <c r="AJ23" i="3" s="1"/>
  <c r="AI28" i="13"/>
  <c r="AJ28" i="13" s="1"/>
  <c r="AI27" i="13"/>
  <c r="AJ27" i="13" s="1"/>
  <c r="AI26" i="13"/>
  <c r="AJ26" i="13" s="1"/>
  <c r="AI25" i="13"/>
  <c r="AJ25" i="13" s="1"/>
  <c r="AI24" i="13"/>
  <c r="AJ24" i="13" s="1"/>
  <c r="AI23" i="13"/>
  <c r="AJ23" i="13" s="1"/>
  <c r="AI22" i="13"/>
  <c r="AJ22" i="13" s="1"/>
  <c r="AI21" i="13"/>
  <c r="AJ21" i="13" s="1"/>
  <c r="AI20" i="13"/>
  <c r="AJ20" i="13" s="1"/>
  <c r="AI19" i="13"/>
  <c r="AJ19" i="13" s="1"/>
  <c r="AI18" i="13"/>
  <c r="AJ18" i="13" s="1"/>
  <c r="AI17" i="13"/>
  <c r="AJ17" i="13" s="1"/>
  <c r="AI22" i="2"/>
  <c r="AJ22" i="2" s="1"/>
  <c r="AI21" i="2"/>
  <c r="AJ21" i="2" s="1"/>
  <c r="AI20" i="2"/>
  <c r="AJ20" i="2" s="1"/>
  <c r="AI19" i="2"/>
  <c r="AJ19" i="2" s="1"/>
  <c r="AI18" i="2"/>
  <c r="AJ18" i="2" s="1"/>
  <c r="AI17" i="2"/>
  <c r="AJ17" i="2" s="1"/>
  <c r="AI16" i="2"/>
  <c r="AJ16" i="2" s="1"/>
  <c r="AI15" i="2"/>
  <c r="AJ15" i="2" s="1"/>
  <c r="AI14" i="2"/>
  <c r="AJ14" i="2" s="1"/>
  <c r="AI13" i="2"/>
  <c r="AJ13" i="2" s="1"/>
  <c r="AI12" i="2"/>
  <c r="AJ12" i="2" s="1"/>
  <c r="AI11" i="2"/>
  <c r="AJ11" i="2" s="1"/>
  <c r="AI15" i="1"/>
  <c r="AJ15" i="1" s="1"/>
  <c r="AI26" i="1"/>
  <c r="AJ26" i="1" s="1"/>
  <c r="AI25" i="1"/>
  <c r="AJ25" i="1" s="1"/>
  <c r="AI24" i="1"/>
  <c r="AJ24" i="1" s="1"/>
  <c r="AI23" i="1"/>
  <c r="AJ23" i="1" s="1"/>
  <c r="AI22" i="1"/>
  <c r="AJ22" i="1" s="1"/>
  <c r="AI21" i="1"/>
  <c r="AJ21" i="1" s="1"/>
  <c r="AI20" i="1"/>
  <c r="AJ20" i="1" s="1"/>
  <c r="AI19" i="1"/>
  <c r="AJ19" i="1" s="1"/>
  <c r="AI18" i="1"/>
  <c r="AJ18" i="1" s="1"/>
  <c r="AI17" i="1"/>
  <c r="AJ17" i="1" s="1"/>
  <c r="AI16" i="1"/>
  <c r="AJ16" i="1" s="1"/>
  <c r="AJ24" i="12"/>
  <c r="AI34" i="12"/>
  <c r="AJ34" i="12" s="1"/>
  <c r="AI33" i="12"/>
  <c r="AJ33" i="12" s="1"/>
  <c r="AI32" i="12"/>
  <c r="AJ32" i="12" s="1"/>
  <c r="AI31" i="12"/>
  <c r="AJ31" i="12" s="1"/>
  <c r="AI30" i="12"/>
  <c r="AJ30" i="12" s="1"/>
  <c r="AI29" i="12"/>
  <c r="AJ29" i="12" s="1"/>
  <c r="AI28" i="12"/>
  <c r="AJ28" i="12" s="1"/>
  <c r="AI27" i="12"/>
  <c r="AJ27" i="12" s="1"/>
  <c r="AI26" i="12"/>
  <c r="AJ26" i="12" s="1"/>
  <c r="AI25" i="12"/>
  <c r="AJ25" i="12" s="1"/>
  <c r="AI24" i="12"/>
  <c r="AI23" i="12"/>
  <c r="AJ23" i="12" s="1"/>
  <c r="M101" i="7"/>
  <c r="N101" i="7" s="1"/>
  <c r="M100" i="7"/>
  <c r="N100" i="7" s="1"/>
  <c r="M99" i="7"/>
  <c r="N99" i="7" s="1"/>
  <c r="M98" i="7"/>
  <c r="N98" i="7" s="1"/>
  <c r="M97" i="7"/>
  <c r="N97" i="7" s="1"/>
  <c r="M96" i="7"/>
  <c r="N96" i="7" s="1"/>
  <c r="M95" i="7"/>
  <c r="N95" i="7" s="1"/>
  <c r="M94" i="7"/>
  <c r="N94" i="7" s="1"/>
  <c r="M93" i="7"/>
  <c r="N93" i="7" s="1"/>
  <c r="M92" i="7"/>
  <c r="N92" i="7" s="1"/>
  <c r="M91" i="7"/>
  <c r="N91" i="7" s="1"/>
  <c r="M90" i="7"/>
  <c r="N90" i="7" s="1"/>
  <c r="M89" i="7"/>
  <c r="N89" i="7" s="1"/>
  <c r="M88" i="7"/>
  <c r="N88" i="7" s="1"/>
  <c r="M87" i="7"/>
  <c r="N87" i="7" s="1"/>
  <c r="M86" i="7"/>
  <c r="N86" i="7" s="1"/>
  <c r="M85" i="7"/>
  <c r="N85" i="7" s="1"/>
  <c r="M84" i="7"/>
  <c r="N84" i="7" s="1"/>
  <c r="M83" i="7"/>
  <c r="N83" i="7" s="1"/>
  <c r="M82" i="7"/>
  <c r="N82" i="7" s="1"/>
  <c r="M81" i="7"/>
  <c r="N81" i="7" s="1"/>
  <c r="M80" i="7"/>
  <c r="N80" i="7" s="1"/>
  <c r="M79" i="7"/>
  <c r="N79" i="7" s="1"/>
  <c r="M78" i="7"/>
  <c r="N78" i="7" s="1"/>
  <c r="M77" i="7"/>
  <c r="N77" i="7" s="1"/>
  <c r="M76" i="7"/>
  <c r="N76" i="7" s="1"/>
  <c r="M75" i="7"/>
  <c r="N75" i="7" s="1"/>
  <c r="M74" i="7"/>
  <c r="N74" i="7" s="1"/>
  <c r="M73" i="7"/>
  <c r="N73" i="7" s="1"/>
  <c r="M72" i="7"/>
  <c r="N72" i="7" s="1"/>
  <c r="M71" i="7"/>
  <c r="N71" i="7" s="1"/>
  <c r="M70" i="7"/>
  <c r="N70" i="7" s="1"/>
  <c r="M69" i="7"/>
  <c r="N69" i="7" s="1"/>
  <c r="M68" i="7"/>
  <c r="N68" i="7" s="1"/>
  <c r="M67" i="7"/>
  <c r="N67" i="7" s="1"/>
  <c r="M66" i="7"/>
  <c r="N66" i="7" s="1"/>
  <c r="M65" i="7"/>
  <c r="N65" i="7" s="1"/>
  <c r="M64" i="7"/>
  <c r="N64" i="7" s="1"/>
  <c r="M63" i="7"/>
  <c r="N63" i="7" s="1"/>
  <c r="M62" i="7"/>
  <c r="N62" i="7" s="1"/>
  <c r="M61" i="7"/>
  <c r="N61" i="7" s="1"/>
  <c r="M60" i="7"/>
  <c r="N60" i="7" s="1"/>
  <c r="M59" i="7"/>
  <c r="N59" i="7" s="1"/>
  <c r="M58" i="7"/>
  <c r="N58" i="7" s="1"/>
  <c r="M57" i="7"/>
  <c r="N57" i="7" s="1"/>
  <c r="M56" i="7"/>
  <c r="N56" i="7" s="1"/>
  <c r="M55" i="7"/>
  <c r="N55" i="7" s="1"/>
  <c r="M54" i="7"/>
  <c r="N54" i="7" s="1"/>
  <c r="M53" i="7"/>
  <c r="N53" i="7" s="1"/>
  <c r="M52" i="7"/>
  <c r="N52" i="7" s="1"/>
  <c r="M51" i="7"/>
  <c r="N51" i="7" s="1"/>
  <c r="M50" i="7"/>
  <c r="N50" i="7" s="1"/>
  <c r="M49" i="7"/>
  <c r="N49" i="7" s="1"/>
  <c r="M48" i="7"/>
  <c r="N48" i="7" s="1"/>
  <c r="M47" i="7"/>
  <c r="N47" i="7" s="1"/>
  <c r="M46" i="7"/>
  <c r="N46" i="7" s="1"/>
  <c r="M45" i="7"/>
  <c r="N45" i="7" s="1"/>
  <c r="M44" i="7"/>
  <c r="N44" i="7" s="1"/>
  <c r="M43" i="7"/>
  <c r="N43" i="7" s="1"/>
  <c r="M42" i="7"/>
  <c r="N42" i="7" s="1"/>
  <c r="M41" i="7"/>
  <c r="N41" i="7" s="1"/>
  <c r="M40" i="7"/>
  <c r="N40" i="7" s="1"/>
  <c r="M39" i="7"/>
  <c r="N39" i="7" s="1"/>
  <c r="M38" i="7"/>
  <c r="N38" i="7" s="1"/>
  <c r="M37" i="7"/>
  <c r="N37" i="7" s="1"/>
  <c r="M36" i="7"/>
  <c r="N36" i="7" s="1"/>
  <c r="M35" i="7"/>
  <c r="N35" i="7" s="1"/>
  <c r="M34" i="7"/>
  <c r="N34" i="7" s="1"/>
  <c r="M33" i="7"/>
  <c r="N33" i="7" s="1"/>
  <c r="M32" i="7"/>
  <c r="N32" i="7" s="1"/>
  <c r="M31" i="7"/>
  <c r="N31" i="7" s="1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2" i="7"/>
  <c r="N22" i="7" s="1"/>
  <c r="M21" i="7"/>
  <c r="N21" i="7" s="1"/>
  <c r="M20" i="7"/>
  <c r="N20" i="7" s="1"/>
  <c r="M19" i="7"/>
  <c r="N19" i="7" s="1"/>
  <c r="M18" i="7"/>
  <c r="N18" i="7" s="1"/>
  <c r="M17" i="7"/>
  <c r="N17" i="7" s="1"/>
  <c r="M16" i="7"/>
  <c r="N16" i="7" s="1"/>
  <c r="M15" i="7"/>
  <c r="N15" i="7" s="1"/>
  <c r="M14" i="7"/>
  <c r="N14" i="7" s="1"/>
  <c r="M13" i="7"/>
  <c r="N13" i="7" s="1"/>
  <c r="M12" i="7"/>
  <c r="N12" i="7" s="1"/>
  <c r="M11" i="7"/>
  <c r="N11" i="7" s="1"/>
  <c r="M10" i="7"/>
  <c r="N10" i="7" s="1"/>
  <c r="M7" i="7"/>
  <c r="N7" i="7" s="1"/>
  <c r="M6" i="7"/>
  <c r="N6" i="7" s="1"/>
  <c r="M9" i="7"/>
  <c r="N9" i="7" s="1"/>
  <c r="M8" i="7"/>
  <c r="N8" i="7" s="1"/>
  <c r="M3" i="7"/>
  <c r="N3" i="7" s="1"/>
  <c r="M2" i="7"/>
  <c r="N2" i="7" s="1"/>
  <c r="M5" i="7"/>
  <c r="N5" i="7" s="1"/>
  <c r="M4" i="7"/>
  <c r="N4" i="7" s="1"/>
  <c r="M101" i="6"/>
  <c r="N101" i="6" s="1"/>
  <c r="M100" i="6"/>
  <c r="N100" i="6" s="1"/>
  <c r="M99" i="6"/>
  <c r="N99" i="6" s="1"/>
  <c r="M98" i="6"/>
  <c r="N98" i="6" s="1"/>
  <c r="M97" i="6"/>
  <c r="N97" i="6" s="1"/>
  <c r="M96" i="6"/>
  <c r="N96" i="6" s="1"/>
  <c r="M95" i="6"/>
  <c r="N95" i="6" s="1"/>
  <c r="M94" i="6"/>
  <c r="N94" i="6" s="1"/>
  <c r="M93" i="6"/>
  <c r="N93" i="6" s="1"/>
  <c r="M92" i="6"/>
  <c r="N92" i="6" s="1"/>
  <c r="M91" i="6"/>
  <c r="N91" i="6" s="1"/>
  <c r="M90" i="6"/>
  <c r="N90" i="6" s="1"/>
  <c r="M89" i="6"/>
  <c r="N89" i="6" s="1"/>
  <c r="M88" i="6"/>
  <c r="N88" i="6" s="1"/>
  <c r="M87" i="6"/>
  <c r="N87" i="6" s="1"/>
  <c r="M86" i="6"/>
  <c r="N86" i="6" s="1"/>
  <c r="M85" i="6"/>
  <c r="N85" i="6" s="1"/>
  <c r="M84" i="6"/>
  <c r="N84" i="6" s="1"/>
  <c r="M83" i="6"/>
  <c r="N83" i="6" s="1"/>
  <c r="M82" i="6"/>
  <c r="N82" i="6" s="1"/>
  <c r="M81" i="6"/>
  <c r="N81" i="6" s="1"/>
  <c r="M80" i="6"/>
  <c r="N80" i="6" s="1"/>
  <c r="M79" i="6"/>
  <c r="N79" i="6" s="1"/>
  <c r="M78" i="6"/>
  <c r="N78" i="6" s="1"/>
  <c r="M77" i="6"/>
  <c r="N77" i="6" s="1"/>
  <c r="M76" i="6"/>
  <c r="N76" i="6" s="1"/>
  <c r="M75" i="6"/>
  <c r="N75" i="6" s="1"/>
  <c r="M74" i="6"/>
  <c r="N74" i="6" s="1"/>
  <c r="M73" i="6"/>
  <c r="N73" i="6" s="1"/>
  <c r="M72" i="6"/>
  <c r="N72" i="6" s="1"/>
  <c r="M71" i="6"/>
  <c r="N71" i="6" s="1"/>
  <c r="M70" i="6"/>
  <c r="N70" i="6" s="1"/>
  <c r="M69" i="6"/>
  <c r="N69" i="6" s="1"/>
  <c r="M68" i="6"/>
  <c r="N68" i="6" s="1"/>
  <c r="M67" i="6"/>
  <c r="N67" i="6" s="1"/>
  <c r="M66" i="6"/>
  <c r="N66" i="6" s="1"/>
  <c r="M65" i="6"/>
  <c r="N65" i="6" s="1"/>
  <c r="M64" i="6"/>
  <c r="N64" i="6" s="1"/>
  <c r="M63" i="6"/>
  <c r="N63" i="6" s="1"/>
  <c r="M62" i="6"/>
  <c r="N62" i="6" s="1"/>
  <c r="M61" i="6"/>
  <c r="N61" i="6" s="1"/>
  <c r="M60" i="6"/>
  <c r="N60" i="6" s="1"/>
  <c r="M59" i="6"/>
  <c r="N59" i="6" s="1"/>
  <c r="M58" i="6"/>
  <c r="N58" i="6" s="1"/>
  <c r="M57" i="6"/>
  <c r="N57" i="6" s="1"/>
  <c r="M56" i="6"/>
  <c r="N56" i="6" s="1"/>
  <c r="M55" i="6"/>
  <c r="N55" i="6" s="1"/>
  <c r="M54" i="6"/>
  <c r="N54" i="6" s="1"/>
  <c r="M53" i="6"/>
  <c r="N53" i="6" s="1"/>
  <c r="M52" i="6"/>
  <c r="N52" i="6" s="1"/>
  <c r="M51" i="6"/>
  <c r="N51" i="6" s="1"/>
  <c r="M50" i="6"/>
  <c r="N50" i="6" s="1"/>
  <c r="M49" i="6"/>
  <c r="N49" i="6" s="1"/>
  <c r="M48" i="6"/>
  <c r="N48" i="6" s="1"/>
  <c r="M47" i="6"/>
  <c r="N47" i="6" s="1"/>
  <c r="M46" i="6"/>
  <c r="N46" i="6" s="1"/>
  <c r="M45" i="6"/>
  <c r="N45" i="6" s="1"/>
  <c r="M44" i="6"/>
  <c r="N44" i="6" s="1"/>
  <c r="M43" i="6"/>
  <c r="N43" i="6" s="1"/>
  <c r="M42" i="6"/>
  <c r="N42" i="6" s="1"/>
  <c r="M41" i="6"/>
  <c r="N41" i="6" s="1"/>
  <c r="M40" i="6"/>
  <c r="N40" i="6" s="1"/>
  <c r="M39" i="6"/>
  <c r="N39" i="6" s="1"/>
  <c r="M38" i="6"/>
  <c r="N38" i="6" s="1"/>
  <c r="M37" i="6"/>
  <c r="N37" i="6" s="1"/>
  <c r="M36" i="6"/>
  <c r="N36" i="6" s="1"/>
  <c r="M35" i="6"/>
  <c r="N35" i="6" s="1"/>
  <c r="M34" i="6"/>
  <c r="N34" i="6" s="1"/>
  <c r="M33" i="6"/>
  <c r="N33" i="6" s="1"/>
  <c r="M32" i="6"/>
  <c r="N32" i="6" s="1"/>
  <c r="M31" i="6"/>
  <c r="N31" i="6" s="1"/>
  <c r="M30" i="6"/>
  <c r="N30" i="6" s="1"/>
  <c r="M29" i="6"/>
  <c r="N29" i="6" s="1"/>
  <c r="M28" i="6"/>
  <c r="N28" i="6" s="1"/>
  <c r="M27" i="6"/>
  <c r="N27" i="6" s="1"/>
  <c r="M26" i="6"/>
  <c r="N26" i="6" s="1"/>
  <c r="M25" i="6"/>
  <c r="N25" i="6" s="1"/>
  <c r="M24" i="6"/>
  <c r="N24" i="6" s="1"/>
  <c r="M23" i="6"/>
  <c r="N23" i="6" s="1"/>
  <c r="M22" i="6"/>
  <c r="N22" i="6" s="1"/>
  <c r="M21" i="6"/>
  <c r="N21" i="6" s="1"/>
  <c r="M20" i="6"/>
  <c r="N20" i="6" s="1"/>
  <c r="M3" i="6"/>
  <c r="N3" i="6" s="1"/>
  <c r="M2" i="6"/>
  <c r="N2" i="6" s="1"/>
  <c r="M13" i="6"/>
  <c r="N13" i="6" s="1"/>
  <c r="M12" i="6"/>
  <c r="N12" i="6" s="1"/>
  <c r="M17" i="6"/>
  <c r="N17" i="6" s="1"/>
  <c r="M16" i="6"/>
  <c r="N16" i="6" s="1"/>
  <c r="M9" i="6"/>
  <c r="N9" i="6" s="1"/>
  <c r="M8" i="6"/>
  <c r="N8" i="6" s="1"/>
  <c r="M11" i="6"/>
  <c r="N11" i="6" s="1"/>
  <c r="M10" i="6"/>
  <c r="N10" i="6" s="1"/>
  <c r="M15" i="6"/>
  <c r="N15" i="6" s="1"/>
  <c r="M14" i="6"/>
  <c r="N14" i="6" s="1"/>
  <c r="M19" i="6"/>
  <c r="N19" i="6" s="1"/>
  <c r="M18" i="6"/>
  <c r="N18" i="6" s="1"/>
  <c r="M5" i="6"/>
  <c r="N5" i="6" s="1"/>
  <c r="M4" i="6"/>
  <c r="N4" i="6" s="1"/>
  <c r="M7" i="6"/>
  <c r="N7" i="6" s="1"/>
  <c r="M6" i="6"/>
  <c r="N6" i="6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5" i="5"/>
  <c r="N25" i="5" s="1"/>
  <c r="M24" i="5"/>
  <c r="N24" i="5" s="1"/>
  <c r="M17" i="5"/>
  <c r="N17" i="5" s="1"/>
  <c r="M16" i="5"/>
  <c r="N16" i="5" s="1"/>
  <c r="M27" i="5"/>
  <c r="N27" i="5" s="1"/>
  <c r="M26" i="5"/>
  <c r="N26" i="5" s="1"/>
  <c r="M23" i="5"/>
  <c r="N23" i="5" s="1"/>
  <c r="M22" i="5"/>
  <c r="N22" i="5" s="1"/>
  <c r="M5" i="5"/>
  <c r="N5" i="5" s="1"/>
  <c r="M4" i="5"/>
  <c r="N4" i="5" s="1"/>
  <c r="M3" i="5"/>
  <c r="N3" i="5" s="1"/>
  <c r="M2" i="5"/>
  <c r="N2" i="5" s="1"/>
  <c r="M13" i="5"/>
  <c r="N13" i="5" s="1"/>
  <c r="M12" i="5"/>
  <c r="N12" i="5" s="1"/>
  <c r="M21" i="5"/>
  <c r="N21" i="5" s="1"/>
  <c r="M20" i="5"/>
  <c r="N20" i="5" s="1"/>
  <c r="M29" i="5"/>
  <c r="N29" i="5" s="1"/>
  <c r="M28" i="5"/>
  <c r="N28" i="5" s="1"/>
  <c r="M9" i="5"/>
  <c r="N9" i="5" s="1"/>
  <c r="M8" i="5"/>
  <c r="N8" i="5" s="1"/>
  <c r="M19" i="5"/>
  <c r="N19" i="5" s="1"/>
  <c r="M18" i="5"/>
  <c r="N18" i="5" s="1"/>
  <c r="M15" i="5"/>
  <c r="N15" i="5" s="1"/>
  <c r="M14" i="5"/>
  <c r="N14" i="5" s="1"/>
  <c r="M11" i="5"/>
  <c r="N11" i="5" s="1"/>
  <c r="M10" i="5"/>
  <c r="N10" i="5" s="1"/>
  <c r="M7" i="5"/>
  <c r="N7" i="5" s="1"/>
  <c r="M6" i="5"/>
  <c r="N6" i="5" s="1"/>
  <c r="O65" i="16" l="1"/>
  <c r="O29" i="16"/>
  <c r="O41" i="16"/>
  <c r="O52" i="16"/>
  <c r="R52" i="16" s="1"/>
  <c r="O82" i="16"/>
  <c r="R82" i="16" s="1"/>
  <c r="O67" i="1"/>
  <c r="O98" i="1"/>
  <c r="R98" i="1" s="1"/>
  <c r="O86" i="1"/>
  <c r="R86" i="1" s="1"/>
  <c r="O94" i="1"/>
  <c r="R94" i="1" s="1"/>
  <c r="O74" i="1"/>
  <c r="R74" i="1" s="1"/>
  <c r="O100" i="1"/>
  <c r="R100" i="1" s="1"/>
  <c r="O78" i="1"/>
  <c r="R78" i="1" s="1"/>
  <c r="O93" i="1"/>
  <c r="O83" i="1"/>
  <c r="O76" i="1"/>
  <c r="R76" i="1" s="1"/>
  <c r="O91" i="1"/>
  <c r="R8" i="16"/>
  <c r="O19" i="16"/>
  <c r="O18" i="16"/>
  <c r="R18" i="16" s="1"/>
  <c r="O34" i="16"/>
  <c r="R34" i="16" s="1"/>
  <c r="O35" i="16"/>
  <c r="Y29" i="16"/>
  <c r="R4" i="16"/>
  <c r="O17" i="16"/>
  <c r="O16" i="16"/>
  <c r="R16" i="16" s="1"/>
  <c r="O55" i="16"/>
  <c r="O54" i="16"/>
  <c r="R54" i="16" s="1"/>
  <c r="O67" i="16"/>
  <c r="O66" i="16"/>
  <c r="R66" i="16" s="1"/>
  <c r="O84" i="16"/>
  <c r="R84" i="16" s="1"/>
  <c r="O85" i="16"/>
  <c r="O12" i="16"/>
  <c r="R12" i="16" s="1"/>
  <c r="O13" i="16"/>
  <c r="O33" i="16"/>
  <c r="O32" i="16"/>
  <c r="R32" i="16" s="1"/>
  <c r="O22" i="16"/>
  <c r="R22" i="16" s="1"/>
  <c r="O23" i="16"/>
  <c r="O47" i="16"/>
  <c r="O46" i="16"/>
  <c r="R46" i="16" s="1"/>
  <c r="R2" i="16"/>
  <c r="Z29" i="16"/>
  <c r="O39" i="16"/>
  <c r="O38" i="16"/>
  <c r="R38" i="16" s="1"/>
  <c r="O72" i="16"/>
  <c r="R72" i="16" s="1"/>
  <c r="O73" i="16"/>
  <c r="O91" i="16"/>
  <c r="O90" i="16"/>
  <c r="R90" i="16" s="1"/>
  <c r="O101" i="16"/>
  <c r="O100" i="16"/>
  <c r="R100" i="16" s="1"/>
  <c r="O50" i="16"/>
  <c r="R50" i="16" s="1"/>
  <c r="O51" i="16"/>
  <c r="O15" i="16"/>
  <c r="O14" i="16"/>
  <c r="R14" i="16" s="1"/>
  <c r="O20" i="16"/>
  <c r="R20" i="16" s="1"/>
  <c r="O21" i="16"/>
  <c r="R10" i="16"/>
  <c r="O42" i="16"/>
  <c r="R42" i="16" s="1"/>
  <c r="O43" i="16"/>
  <c r="O60" i="16"/>
  <c r="R60" i="16" s="1"/>
  <c r="O61" i="16"/>
  <c r="O24" i="16"/>
  <c r="R24" i="16" s="1"/>
  <c r="O25" i="16"/>
  <c r="O26" i="16"/>
  <c r="R26" i="16" s="1"/>
  <c r="O27" i="16"/>
  <c r="O31" i="16"/>
  <c r="O79" i="16"/>
  <c r="O78" i="16"/>
  <c r="R78" i="16" s="1"/>
  <c r="O96" i="16"/>
  <c r="R96" i="16" s="1"/>
  <c r="O97" i="16"/>
  <c r="O30" i="16"/>
  <c r="R30" i="16" s="1"/>
  <c r="O37" i="16"/>
  <c r="O40" i="16"/>
  <c r="R40" i="16" s="1"/>
  <c r="O45" i="16"/>
  <c r="O48" i="16"/>
  <c r="R48" i="16" s="1"/>
  <c r="O53" i="16"/>
  <c r="O56" i="16"/>
  <c r="R56" i="16" s="1"/>
  <c r="O63" i="16"/>
  <c r="O68" i="16"/>
  <c r="R68" i="16" s="1"/>
  <c r="O75" i="16"/>
  <c r="O80" i="16"/>
  <c r="R80" i="16" s="1"/>
  <c r="O87" i="16"/>
  <c r="O92" i="16"/>
  <c r="R92" i="16" s="1"/>
  <c r="O99" i="16"/>
  <c r="R6" i="16"/>
  <c r="O59" i="16"/>
  <c r="O64" i="16"/>
  <c r="R64" i="16" s="1"/>
  <c r="O71" i="16"/>
  <c r="O76" i="16"/>
  <c r="R76" i="16" s="1"/>
  <c r="O83" i="16"/>
  <c r="O88" i="16"/>
  <c r="R88" i="16" s="1"/>
  <c r="O95" i="16"/>
  <c r="O88" i="1"/>
  <c r="R88" i="1" s="1"/>
  <c r="O89" i="1"/>
  <c r="O72" i="1"/>
  <c r="R72" i="1" s="1"/>
  <c r="O73" i="1"/>
  <c r="O101" i="1"/>
  <c r="O96" i="1"/>
  <c r="R96" i="1" s="1"/>
  <c r="O97" i="1"/>
  <c r="O85" i="1"/>
  <c r="O81" i="1"/>
  <c r="O80" i="1"/>
  <c r="R80" i="1" s="1"/>
  <c r="O69" i="1"/>
  <c r="O65" i="1"/>
  <c r="O64" i="1"/>
  <c r="R64" i="1" s="1"/>
  <c r="O63" i="1"/>
  <c r="O62" i="1"/>
  <c r="R62" i="1" s="1"/>
  <c r="O95" i="1"/>
  <c r="O87" i="1"/>
  <c r="O79" i="1"/>
  <c r="O71" i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31" i="4"/>
  <c r="N31" i="4" s="1"/>
  <c r="M30" i="4"/>
  <c r="N30" i="4" s="1"/>
  <c r="M33" i="4"/>
  <c r="N33" i="4" s="1"/>
  <c r="M32" i="4"/>
  <c r="N32" i="4" s="1"/>
  <c r="M3" i="4"/>
  <c r="N3" i="4" s="1"/>
  <c r="M2" i="4"/>
  <c r="N2" i="4" s="1"/>
  <c r="M5" i="4"/>
  <c r="N5" i="4" s="1"/>
  <c r="M4" i="4"/>
  <c r="N4" i="4" s="1"/>
  <c r="M19" i="4"/>
  <c r="N19" i="4" s="1"/>
  <c r="M18" i="4"/>
  <c r="N18" i="4" s="1"/>
  <c r="M7" i="4"/>
  <c r="N7" i="4" s="1"/>
  <c r="M6" i="4"/>
  <c r="N6" i="4" s="1"/>
  <c r="M35" i="4"/>
  <c r="N35" i="4" s="1"/>
  <c r="M34" i="4"/>
  <c r="N34" i="4" s="1"/>
  <c r="M41" i="4"/>
  <c r="N41" i="4" s="1"/>
  <c r="M40" i="4"/>
  <c r="N40" i="4" s="1"/>
  <c r="M29" i="4"/>
  <c r="N29" i="4" s="1"/>
  <c r="M28" i="4"/>
  <c r="N28" i="4" s="1"/>
  <c r="M39" i="4"/>
  <c r="N39" i="4" s="1"/>
  <c r="M38" i="4"/>
  <c r="N38" i="4" s="1"/>
  <c r="M23" i="4"/>
  <c r="N23" i="4" s="1"/>
  <c r="M22" i="4"/>
  <c r="N22" i="4" s="1"/>
  <c r="M37" i="4"/>
  <c r="N37" i="4" s="1"/>
  <c r="M36" i="4"/>
  <c r="N36" i="4" s="1"/>
  <c r="M11" i="4"/>
  <c r="N11" i="4" s="1"/>
  <c r="M10" i="4"/>
  <c r="N10" i="4" s="1"/>
  <c r="M27" i="4"/>
  <c r="N27" i="4" s="1"/>
  <c r="M26" i="4"/>
  <c r="N26" i="4" s="1"/>
  <c r="M13" i="4"/>
  <c r="N13" i="4" s="1"/>
  <c r="M12" i="4"/>
  <c r="N12" i="4" s="1"/>
  <c r="M15" i="4"/>
  <c r="N15" i="4" s="1"/>
  <c r="M14" i="4"/>
  <c r="N14" i="4" s="1"/>
  <c r="M21" i="4"/>
  <c r="N21" i="4" s="1"/>
  <c r="M20" i="4"/>
  <c r="N20" i="4" s="1"/>
  <c r="M25" i="4"/>
  <c r="N25" i="4" s="1"/>
  <c r="M24" i="4"/>
  <c r="N24" i="4" s="1"/>
  <c r="M17" i="4"/>
  <c r="N17" i="4" s="1"/>
  <c r="M16" i="4"/>
  <c r="N16" i="4" s="1"/>
  <c r="M9" i="4"/>
  <c r="N9" i="4" s="1"/>
  <c r="M8" i="4"/>
  <c r="N8" i="4" s="1"/>
  <c r="M101" i="14"/>
  <c r="N101" i="14" s="1"/>
  <c r="M100" i="14"/>
  <c r="N100" i="14" s="1"/>
  <c r="M99" i="14"/>
  <c r="N99" i="14" s="1"/>
  <c r="M98" i="14"/>
  <c r="N98" i="14" s="1"/>
  <c r="M97" i="14"/>
  <c r="N97" i="14" s="1"/>
  <c r="M96" i="14"/>
  <c r="N96" i="14" s="1"/>
  <c r="M95" i="14"/>
  <c r="N95" i="14" s="1"/>
  <c r="M94" i="14"/>
  <c r="N94" i="14" s="1"/>
  <c r="M93" i="14"/>
  <c r="N93" i="14" s="1"/>
  <c r="M92" i="14"/>
  <c r="N92" i="14" s="1"/>
  <c r="M91" i="14"/>
  <c r="N91" i="14" s="1"/>
  <c r="M90" i="14"/>
  <c r="N90" i="14" s="1"/>
  <c r="M89" i="14"/>
  <c r="N89" i="14" s="1"/>
  <c r="M88" i="14"/>
  <c r="N88" i="14" s="1"/>
  <c r="M87" i="14"/>
  <c r="N87" i="14" s="1"/>
  <c r="M86" i="14"/>
  <c r="N86" i="14" s="1"/>
  <c r="M85" i="14"/>
  <c r="N85" i="14" s="1"/>
  <c r="M84" i="14"/>
  <c r="N84" i="14" s="1"/>
  <c r="M83" i="14"/>
  <c r="N83" i="14" s="1"/>
  <c r="M82" i="14"/>
  <c r="N82" i="14" s="1"/>
  <c r="M81" i="14"/>
  <c r="N81" i="14" s="1"/>
  <c r="M80" i="14"/>
  <c r="N80" i="14" s="1"/>
  <c r="M79" i="14"/>
  <c r="N79" i="14" s="1"/>
  <c r="M78" i="14"/>
  <c r="N78" i="14" s="1"/>
  <c r="M77" i="14"/>
  <c r="N77" i="14" s="1"/>
  <c r="M76" i="14"/>
  <c r="N76" i="14" s="1"/>
  <c r="M75" i="14"/>
  <c r="N75" i="14" s="1"/>
  <c r="M74" i="14"/>
  <c r="N74" i="14" s="1"/>
  <c r="M73" i="14"/>
  <c r="N73" i="14" s="1"/>
  <c r="M72" i="14"/>
  <c r="N72" i="14" s="1"/>
  <c r="M71" i="14"/>
  <c r="N71" i="14" s="1"/>
  <c r="M70" i="14"/>
  <c r="N70" i="14" s="1"/>
  <c r="M69" i="14"/>
  <c r="N69" i="14" s="1"/>
  <c r="M68" i="14"/>
  <c r="N68" i="14" s="1"/>
  <c r="M67" i="14"/>
  <c r="N67" i="14" s="1"/>
  <c r="M66" i="14"/>
  <c r="N66" i="14" s="1"/>
  <c r="M65" i="14"/>
  <c r="N65" i="14" s="1"/>
  <c r="M64" i="14"/>
  <c r="N64" i="14" s="1"/>
  <c r="M63" i="14"/>
  <c r="N63" i="14" s="1"/>
  <c r="M62" i="14"/>
  <c r="N62" i="14" s="1"/>
  <c r="M55" i="14"/>
  <c r="N55" i="14" s="1"/>
  <c r="M54" i="14"/>
  <c r="N54" i="14" s="1"/>
  <c r="M47" i="14"/>
  <c r="N47" i="14" s="1"/>
  <c r="M46" i="14"/>
  <c r="N46" i="14" s="1"/>
  <c r="M7" i="14"/>
  <c r="N7" i="14" s="1"/>
  <c r="M6" i="14"/>
  <c r="N6" i="14" s="1"/>
  <c r="M17" i="14"/>
  <c r="N17" i="14" s="1"/>
  <c r="M16" i="14"/>
  <c r="N16" i="14" s="1"/>
  <c r="M31" i="14"/>
  <c r="N31" i="14" s="1"/>
  <c r="M30" i="14"/>
  <c r="N30" i="14" s="1"/>
  <c r="M29" i="14"/>
  <c r="N29" i="14" s="1"/>
  <c r="M28" i="14"/>
  <c r="N28" i="14" s="1"/>
  <c r="M13" i="14"/>
  <c r="N13" i="14" s="1"/>
  <c r="M12" i="14"/>
  <c r="N12" i="14" s="1"/>
  <c r="M11" i="14"/>
  <c r="N11" i="14" s="1"/>
  <c r="M10" i="14"/>
  <c r="N10" i="14" s="1"/>
  <c r="M35" i="14"/>
  <c r="N35" i="14" s="1"/>
  <c r="M34" i="14"/>
  <c r="N34" i="14" s="1"/>
  <c r="M53" i="14"/>
  <c r="N53" i="14" s="1"/>
  <c r="M52" i="14"/>
  <c r="N52" i="14" s="1"/>
  <c r="M39" i="14"/>
  <c r="N39" i="14" s="1"/>
  <c r="M38" i="14"/>
  <c r="N38" i="14" s="1"/>
  <c r="M27" i="14"/>
  <c r="N27" i="14" s="1"/>
  <c r="M26" i="14"/>
  <c r="N26" i="14" s="1"/>
  <c r="M23" i="14"/>
  <c r="N23" i="14" s="1"/>
  <c r="M22" i="14"/>
  <c r="N22" i="14" s="1"/>
  <c r="M21" i="14"/>
  <c r="N21" i="14" s="1"/>
  <c r="M20" i="14"/>
  <c r="N20" i="14" s="1"/>
  <c r="M9" i="14"/>
  <c r="N9" i="14" s="1"/>
  <c r="M8" i="14"/>
  <c r="N8" i="14" s="1"/>
  <c r="M45" i="14"/>
  <c r="N45" i="14" s="1"/>
  <c r="M44" i="14"/>
  <c r="N44" i="14" s="1"/>
  <c r="M19" i="14"/>
  <c r="N19" i="14" s="1"/>
  <c r="M18" i="14"/>
  <c r="N18" i="14" s="1"/>
  <c r="M5" i="14"/>
  <c r="N5" i="14" s="1"/>
  <c r="M4" i="14"/>
  <c r="N4" i="14" s="1"/>
  <c r="M15" i="14"/>
  <c r="N15" i="14" s="1"/>
  <c r="M14" i="14"/>
  <c r="N14" i="14" s="1"/>
  <c r="M43" i="14"/>
  <c r="N43" i="14" s="1"/>
  <c r="M42" i="14"/>
  <c r="N42" i="14" s="1"/>
  <c r="M41" i="14"/>
  <c r="N41" i="14" s="1"/>
  <c r="M40" i="14"/>
  <c r="N40" i="14" s="1"/>
  <c r="M51" i="14"/>
  <c r="N51" i="14" s="1"/>
  <c r="M50" i="14"/>
  <c r="N50" i="14" s="1"/>
  <c r="M61" i="14"/>
  <c r="N61" i="14" s="1"/>
  <c r="M60" i="14"/>
  <c r="N60" i="14" s="1"/>
  <c r="M37" i="14"/>
  <c r="N37" i="14" s="1"/>
  <c r="M36" i="14"/>
  <c r="N36" i="14" s="1"/>
  <c r="M25" i="14"/>
  <c r="N25" i="14" s="1"/>
  <c r="M24" i="14"/>
  <c r="N24" i="14" s="1"/>
  <c r="M33" i="14"/>
  <c r="N33" i="14" s="1"/>
  <c r="M32" i="14"/>
  <c r="N32" i="14" s="1"/>
  <c r="M59" i="14"/>
  <c r="N59" i="14" s="1"/>
  <c r="M58" i="14"/>
  <c r="N58" i="14" s="1"/>
  <c r="M3" i="14"/>
  <c r="N3" i="14" s="1"/>
  <c r="M2" i="14"/>
  <c r="N2" i="14" s="1"/>
  <c r="M49" i="14"/>
  <c r="N49" i="14" s="1"/>
  <c r="M48" i="14"/>
  <c r="N48" i="14" s="1"/>
  <c r="M57" i="14"/>
  <c r="N57" i="14" s="1"/>
  <c r="M56" i="14"/>
  <c r="N56" i="14" s="1"/>
  <c r="M101" i="3"/>
  <c r="N101" i="3" s="1"/>
  <c r="M100" i="3"/>
  <c r="N100" i="3" s="1"/>
  <c r="M99" i="3"/>
  <c r="N99" i="3" s="1"/>
  <c r="M98" i="3"/>
  <c r="N98" i="3" s="1"/>
  <c r="M97" i="3"/>
  <c r="N97" i="3" s="1"/>
  <c r="M96" i="3"/>
  <c r="N96" i="3" s="1"/>
  <c r="M95" i="3"/>
  <c r="N95" i="3" s="1"/>
  <c r="M94" i="3"/>
  <c r="N94" i="3" s="1"/>
  <c r="M93" i="3"/>
  <c r="N93" i="3" s="1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 s="1"/>
  <c r="M78" i="3"/>
  <c r="N78" i="3" s="1"/>
  <c r="M77" i="3"/>
  <c r="N77" i="3" s="1"/>
  <c r="M76" i="3"/>
  <c r="N76" i="3" s="1"/>
  <c r="M75" i="3"/>
  <c r="N75" i="3" s="1"/>
  <c r="M74" i="3"/>
  <c r="N74" i="3" s="1"/>
  <c r="M73" i="3"/>
  <c r="N73" i="3" s="1"/>
  <c r="M72" i="3"/>
  <c r="N72" i="3" s="1"/>
  <c r="M71" i="3"/>
  <c r="N71" i="3" s="1"/>
  <c r="M70" i="3"/>
  <c r="N70" i="3" s="1"/>
  <c r="M69" i="3"/>
  <c r="N69" i="3" s="1"/>
  <c r="M68" i="3"/>
  <c r="N68" i="3" s="1"/>
  <c r="M67" i="3"/>
  <c r="N67" i="3" s="1"/>
  <c r="M66" i="3"/>
  <c r="N66" i="3" s="1"/>
  <c r="M61" i="3"/>
  <c r="N61" i="3" s="1"/>
  <c r="M60" i="3"/>
  <c r="N60" i="3" s="1"/>
  <c r="M19" i="3"/>
  <c r="N19" i="3" s="1"/>
  <c r="M18" i="3"/>
  <c r="N18" i="3" s="1"/>
  <c r="M9" i="3"/>
  <c r="N9" i="3" s="1"/>
  <c r="M8" i="3"/>
  <c r="N8" i="3" s="1"/>
  <c r="M13" i="3"/>
  <c r="N13" i="3" s="1"/>
  <c r="M12" i="3"/>
  <c r="N12" i="3" s="1"/>
  <c r="M47" i="3"/>
  <c r="N47" i="3" s="1"/>
  <c r="M46" i="3"/>
  <c r="N46" i="3" s="1"/>
  <c r="M39" i="3"/>
  <c r="N39" i="3" s="1"/>
  <c r="M38" i="3"/>
  <c r="N38" i="3" s="1"/>
  <c r="M65" i="3"/>
  <c r="N65" i="3" s="1"/>
  <c r="M64" i="3"/>
  <c r="N64" i="3" s="1"/>
  <c r="M25" i="3"/>
  <c r="N25" i="3" s="1"/>
  <c r="M24" i="3"/>
  <c r="N24" i="3" s="1"/>
  <c r="M31" i="3"/>
  <c r="N31" i="3" s="1"/>
  <c r="M30" i="3"/>
  <c r="N30" i="3" s="1"/>
  <c r="M7" i="3"/>
  <c r="N7" i="3" s="1"/>
  <c r="M6" i="3"/>
  <c r="N6" i="3" s="1"/>
  <c r="M3" i="3"/>
  <c r="N3" i="3" s="1"/>
  <c r="M2" i="3"/>
  <c r="N2" i="3" s="1"/>
  <c r="M63" i="3"/>
  <c r="N63" i="3" s="1"/>
  <c r="M62" i="3"/>
  <c r="N62" i="3" s="1"/>
  <c r="M35" i="3"/>
  <c r="N35" i="3" s="1"/>
  <c r="M34" i="3"/>
  <c r="N34" i="3" s="1"/>
  <c r="M27" i="3"/>
  <c r="N27" i="3" s="1"/>
  <c r="M26" i="3"/>
  <c r="N26" i="3" s="1"/>
  <c r="M37" i="3"/>
  <c r="N37" i="3" s="1"/>
  <c r="M36" i="3"/>
  <c r="N36" i="3" s="1"/>
  <c r="M53" i="3"/>
  <c r="N53" i="3" s="1"/>
  <c r="M52" i="3"/>
  <c r="N52" i="3" s="1"/>
  <c r="M5" i="3"/>
  <c r="N5" i="3" s="1"/>
  <c r="N4" i="3"/>
  <c r="M11" i="3"/>
  <c r="N11" i="3" s="1"/>
  <c r="M10" i="3"/>
  <c r="N10" i="3" s="1"/>
  <c r="M41" i="3"/>
  <c r="N41" i="3" s="1"/>
  <c r="M40" i="3"/>
  <c r="N40" i="3" s="1"/>
  <c r="M59" i="3"/>
  <c r="N59" i="3" s="1"/>
  <c r="M58" i="3"/>
  <c r="N58" i="3" s="1"/>
  <c r="M55" i="3"/>
  <c r="N55" i="3" s="1"/>
  <c r="M54" i="3"/>
  <c r="N54" i="3" s="1"/>
  <c r="M43" i="3"/>
  <c r="N43" i="3" s="1"/>
  <c r="M42" i="3"/>
  <c r="N42" i="3" s="1"/>
  <c r="M23" i="3"/>
  <c r="N23" i="3" s="1"/>
  <c r="M22" i="3"/>
  <c r="N22" i="3" s="1"/>
  <c r="M45" i="3"/>
  <c r="N45" i="3" s="1"/>
  <c r="M44" i="3"/>
  <c r="N44" i="3" s="1"/>
  <c r="M15" i="3"/>
  <c r="N15" i="3" s="1"/>
  <c r="M14" i="3"/>
  <c r="N14" i="3" s="1"/>
  <c r="M57" i="3"/>
  <c r="N57" i="3" s="1"/>
  <c r="M56" i="3"/>
  <c r="N56" i="3" s="1"/>
  <c r="M21" i="3"/>
  <c r="N21" i="3" s="1"/>
  <c r="M20" i="3"/>
  <c r="N20" i="3" s="1"/>
  <c r="M49" i="3"/>
  <c r="N49" i="3" s="1"/>
  <c r="M48" i="3"/>
  <c r="N48" i="3" s="1"/>
  <c r="M51" i="3"/>
  <c r="N51" i="3" s="1"/>
  <c r="M50" i="3"/>
  <c r="N50" i="3" s="1"/>
  <c r="M29" i="3"/>
  <c r="N29" i="3" s="1"/>
  <c r="M28" i="3"/>
  <c r="N28" i="3" s="1"/>
  <c r="M33" i="3"/>
  <c r="N33" i="3" s="1"/>
  <c r="M32" i="3"/>
  <c r="N32" i="3" s="1"/>
  <c r="M17" i="3"/>
  <c r="N17" i="3" s="1"/>
  <c r="M16" i="3"/>
  <c r="N16" i="3" s="1"/>
  <c r="M101" i="13"/>
  <c r="N101" i="13" s="1"/>
  <c r="M100" i="13"/>
  <c r="N100" i="13" s="1"/>
  <c r="M99" i="13"/>
  <c r="N99" i="13" s="1"/>
  <c r="M98" i="13"/>
  <c r="N98" i="13" s="1"/>
  <c r="M97" i="13"/>
  <c r="N97" i="13" s="1"/>
  <c r="M96" i="13"/>
  <c r="N96" i="13" s="1"/>
  <c r="M95" i="13"/>
  <c r="N95" i="13" s="1"/>
  <c r="M94" i="13"/>
  <c r="N94" i="13" s="1"/>
  <c r="M93" i="13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15" i="13"/>
  <c r="N15" i="13" s="1"/>
  <c r="M14" i="13"/>
  <c r="N14" i="13" s="1"/>
  <c r="M9" i="13"/>
  <c r="N9" i="13" s="1"/>
  <c r="M8" i="13"/>
  <c r="N8" i="13" s="1"/>
  <c r="M23" i="13"/>
  <c r="N23" i="13" s="1"/>
  <c r="M22" i="13"/>
  <c r="N22" i="13" s="1"/>
  <c r="M35" i="13"/>
  <c r="N35" i="13" s="1"/>
  <c r="M34" i="13"/>
  <c r="N34" i="13" s="1"/>
  <c r="M25" i="13"/>
  <c r="N25" i="13" s="1"/>
  <c r="M24" i="13"/>
  <c r="N24" i="13" s="1"/>
  <c r="M11" i="13"/>
  <c r="N11" i="13" s="1"/>
  <c r="M10" i="13"/>
  <c r="N10" i="13" s="1"/>
  <c r="M17" i="13"/>
  <c r="N17" i="13" s="1"/>
  <c r="M16" i="13"/>
  <c r="N16" i="13" s="1"/>
  <c r="M13" i="13"/>
  <c r="N13" i="13" s="1"/>
  <c r="M12" i="13"/>
  <c r="N12" i="13" s="1"/>
  <c r="M19" i="13"/>
  <c r="N19" i="13" s="1"/>
  <c r="M18" i="13"/>
  <c r="N18" i="13" s="1"/>
  <c r="M3" i="13"/>
  <c r="N3" i="13" s="1"/>
  <c r="M2" i="13"/>
  <c r="N2" i="13" s="1"/>
  <c r="M21" i="13"/>
  <c r="N21" i="13" s="1"/>
  <c r="M20" i="13"/>
  <c r="N20" i="13" s="1"/>
  <c r="M41" i="13"/>
  <c r="N41" i="13" s="1"/>
  <c r="M40" i="13"/>
  <c r="N40" i="13" s="1"/>
  <c r="M5" i="13"/>
  <c r="N5" i="13" s="1"/>
  <c r="M4" i="13"/>
  <c r="N4" i="13" s="1"/>
  <c r="M7" i="13"/>
  <c r="N7" i="13" s="1"/>
  <c r="M6" i="13"/>
  <c r="N6" i="13" s="1"/>
  <c r="M27" i="13"/>
  <c r="N27" i="13" s="1"/>
  <c r="M26" i="13"/>
  <c r="N26" i="13" s="1"/>
  <c r="M39" i="13"/>
  <c r="N39" i="13" s="1"/>
  <c r="M38" i="13"/>
  <c r="N38" i="13" s="1"/>
  <c r="M37" i="13"/>
  <c r="N37" i="13" s="1"/>
  <c r="M36" i="13"/>
  <c r="N36" i="13" s="1"/>
  <c r="M29" i="13"/>
  <c r="N29" i="13" s="1"/>
  <c r="M28" i="13"/>
  <c r="N28" i="13" s="1"/>
  <c r="M31" i="13"/>
  <c r="N31" i="13" s="1"/>
  <c r="M30" i="13"/>
  <c r="N30" i="13" s="1"/>
  <c r="M33" i="13"/>
  <c r="N33" i="13" s="1"/>
  <c r="M32" i="13"/>
  <c r="N32" i="13" s="1"/>
  <c r="M101" i="2"/>
  <c r="N101" i="2" s="1"/>
  <c r="M100" i="2"/>
  <c r="N100" i="2" s="1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39" i="2"/>
  <c r="N39" i="2" s="1"/>
  <c r="M38" i="2"/>
  <c r="N38" i="2" s="1"/>
  <c r="M67" i="2"/>
  <c r="N67" i="2" s="1"/>
  <c r="M66" i="2"/>
  <c r="N66" i="2" s="1"/>
  <c r="M19" i="2"/>
  <c r="N19" i="2" s="1"/>
  <c r="M18" i="2"/>
  <c r="N18" i="2" s="1"/>
  <c r="M45" i="2"/>
  <c r="N45" i="2" s="1"/>
  <c r="M44" i="2"/>
  <c r="N44" i="2" s="1"/>
  <c r="M41" i="2"/>
  <c r="N41" i="2" s="1"/>
  <c r="M40" i="2"/>
  <c r="N40" i="2" s="1"/>
  <c r="M7" i="2"/>
  <c r="N7" i="2" s="1"/>
  <c r="M6" i="2"/>
  <c r="N6" i="2" s="1"/>
  <c r="M31" i="2"/>
  <c r="N31" i="2" s="1"/>
  <c r="M30" i="2"/>
  <c r="N30" i="2" s="1"/>
  <c r="M47" i="2"/>
  <c r="N47" i="2" s="1"/>
  <c r="M46" i="2"/>
  <c r="N46" i="2" s="1"/>
  <c r="M75" i="2"/>
  <c r="N75" i="2" s="1"/>
  <c r="M74" i="2"/>
  <c r="N74" i="2" s="1"/>
  <c r="M13" i="2"/>
  <c r="N13" i="2" s="1"/>
  <c r="M12" i="2"/>
  <c r="N12" i="2" s="1"/>
  <c r="M81" i="2"/>
  <c r="N81" i="2" s="1"/>
  <c r="M80" i="2"/>
  <c r="N80" i="2" s="1"/>
  <c r="M5" i="2"/>
  <c r="N5" i="2" s="1"/>
  <c r="M4" i="2"/>
  <c r="N4" i="2" s="1"/>
  <c r="M65" i="2"/>
  <c r="N65" i="2" s="1"/>
  <c r="M64" i="2"/>
  <c r="N64" i="2" s="1"/>
  <c r="M3" i="2"/>
  <c r="N3" i="2" s="1"/>
  <c r="M2" i="2"/>
  <c r="N2" i="2" s="1"/>
  <c r="M17" i="2"/>
  <c r="N17" i="2" s="1"/>
  <c r="M16" i="2"/>
  <c r="N16" i="2" s="1"/>
  <c r="M23" i="2"/>
  <c r="N23" i="2" s="1"/>
  <c r="M22" i="2"/>
  <c r="N22" i="2" s="1"/>
  <c r="M73" i="2"/>
  <c r="N73" i="2" s="1"/>
  <c r="M72" i="2"/>
  <c r="N72" i="2" s="1"/>
  <c r="M63" i="2"/>
  <c r="N63" i="2" s="1"/>
  <c r="M62" i="2"/>
  <c r="N62" i="2" s="1"/>
  <c r="M77" i="2"/>
  <c r="N77" i="2" s="1"/>
  <c r="M76" i="2"/>
  <c r="N76" i="2" s="1"/>
  <c r="M69" i="2"/>
  <c r="N69" i="2" s="1"/>
  <c r="M68" i="2"/>
  <c r="N68" i="2" s="1"/>
  <c r="M21" i="2"/>
  <c r="N21" i="2" s="1"/>
  <c r="M20" i="2"/>
  <c r="N20" i="2" s="1"/>
  <c r="M9" i="2"/>
  <c r="N9" i="2" s="1"/>
  <c r="M8" i="2"/>
  <c r="N8" i="2" s="1"/>
  <c r="M79" i="2"/>
  <c r="N79" i="2" s="1"/>
  <c r="M78" i="2"/>
  <c r="N78" i="2" s="1"/>
  <c r="M35" i="2"/>
  <c r="N35" i="2" s="1"/>
  <c r="M34" i="2"/>
  <c r="N34" i="2" s="1"/>
  <c r="M83" i="2"/>
  <c r="N83" i="2" s="1"/>
  <c r="M82" i="2"/>
  <c r="N82" i="2" s="1"/>
  <c r="M43" i="2"/>
  <c r="N43" i="2" s="1"/>
  <c r="M42" i="2"/>
  <c r="N42" i="2" s="1"/>
  <c r="M11" i="2"/>
  <c r="N11" i="2" s="1"/>
  <c r="M10" i="2"/>
  <c r="N10" i="2" s="1"/>
  <c r="M37" i="2"/>
  <c r="N37" i="2" s="1"/>
  <c r="M36" i="2"/>
  <c r="N36" i="2" s="1"/>
  <c r="M57" i="2"/>
  <c r="N57" i="2" s="1"/>
  <c r="M56" i="2"/>
  <c r="N56" i="2" s="1"/>
  <c r="M55" i="2"/>
  <c r="N55" i="2" s="1"/>
  <c r="M54" i="2"/>
  <c r="N54" i="2" s="1"/>
  <c r="M49" i="2"/>
  <c r="N49" i="2" s="1"/>
  <c r="M48" i="2"/>
  <c r="N48" i="2" s="1"/>
  <c r="M87" i="2"/>
  <c r="N87" i="2" s="1"/>
  <c r="M86" i="2"/>
  <c r="N86" i="2" s="1"/>
  <c r="M15" i="2"/>
  <c r="N15" i="2" s="1"/>
  <c r="M14" i="2"/>
  <c r="N14" i="2" s="1"/>
  <c r="M85" i="2"/>
  <c r="N85" i="2" s="1"/>
  <c r="M84" i="2"/>
  <c r="N84" i="2" s="1"/>
  <c r="M53" i="2"/>
  <c r="N53" i="2" s="1"/>
  <c r="M52" i="2"/>
  <c r="N52" i="2" s="1"/>
  <c r="M29" i="2"/>
  <c r="N29" i="2" s="1"/>
  <c r="M28" i="2"/>
  <c r="N28" i="2" s="1"/>
  <c r="M27" i="2"/>
  <c r="N27" i="2" s="1"/>
  <c r="M26" i="2"/>
  <c r="N26" i="2" s="1"/>
  <c r="M25" i="2"/>
  <c r="N25" i="2" s="1"/>
  <c r="M24" i="2"/>
  <c r="N24" i="2" s="1"/>
  <c r="M61" i="2"/>
  <c r="N61" i="2" s="1"/>
  <c r="M60" i="2"/>
  <c r="N60" i="2" s="1"/>
  <c r="M59" i="2"/>
  <c r="N59" i="2" s="1"/>
  <c r="M58" i="2"/>
  <c r="N58" i="2" s="1"/>
  <c r="M91" i="2"/>
  <c r="N91" i="2" s="1"/>
  <c r="M90" i="2"/>
  <c r="N90" i="2" s="1"/>
  <c r="M51" i="2"/>
  <c r="N51" i="2" s="1"/>
  <c r="N50" i="2"/>
  <c r="M71" i="2"/>
  <c r="N71" i="2" s="1"/>
  <c r="M70" i="2"/>
  <c r="N70" i="2" s="1"/>
  <c r="M33" i="2"/>
  <c r="N33" i="2" s="1"/>
  <c r="M32" i="2"/>
  <c r="N32" i="2" s="1"/>
  <c r="M89" i="2"/>
  <c r="N89" i="2" s="1"/>
  <c r="M88" i="2"/>
  <c r="N88" i="2" s="1"/>
  <c r="M103" i="12"/>
  <c r="N103" i="12" s="1"/>
  <c r="M102" i="12"/>
  <c r="N102" i="12" s="1"/>
  <c r="M101" i="12"/>
  <c r="N101" i="12" s="1"/>
  <c r="M100" i="12"/>
  <c r="N100" i="12" s="1"/>
  <c r="M99" i="12"/>
  <c r="N99" i="12" s="1"/>
  <c r="M98" i="12"/>
  <c r="N98" i="12" s="1"/>
  <c r="M97" i="12"/>
  <c r="N97" i="12" s="1"/>
  <c r="M96" i="12"/>
  <c r="N96" i="12" s="1"/>
  <c r="M95" i="12"/>
  <c r="N95" i="12" s="1"/>
  <c r="M94" i="12"/>
  <c r="N94" i="12" s="1"/>
  <c r="M93" i="12"/>
  <c r="N93" i="12" s="1"/>
  <c r="M92" i="12"/>
  <c r="N92" i="12" s="1"/>
  <c r="M91" i="12"/>
  <c r="N91" i="12" s="1"/>
  <c r="M90" i="12"/>
  <c r="N90" i="12" s="1"/>
  <c r="M89" i="12"/>
  <c r="N89" i="12" s="1"/>
  <c r="M88" i="12"/>
  <c r="N88" i="12" s="1"/>
  <c r="M87" i="12"/>
  <c r="N87" i="12" s="1"/>
  <c r="M86" i="12"/>
  <c r="N86" i="12" s="1"/>
  <c r="M85" i="12"/>
  <c r="N85" i="12" s="1"/>
  <c r="M84" i="12"/>
  <c r="N84" i="12" s="1"/>
  <c r="M83" i="12"/>
  <c r="N83" i="12" s="1"/>
  <c r="M82" i="12"/>
  <c r="N82" i="12" s="1"/>
  <c r="M81" i="12"/>
  <c r="N81" i="12" s="1"/>
  <c r="M80" i="12"/>
  <c r="N80" i="12" s="1"/>
  <c r="M79" i="12"/>
  <c r="N79" i="12" s="1"/>
  <c r="M78" i="12"/>
  <c r="N78" i="12" s="1"/>
  <c r="M77" i="12"/>
  <c r="N77" i="12" s="1"/>
  <c r="M76" i="12"/>
  <c r="N76" i="12" s="1"/>
  <c r="M75" i="12"/>
  <c r="N75" i="12" s="1"/>
  <c r="M74" i="12"/>
  <c r="N74" i="12" s="1"/>
  <c r="M73" i="12"/>
  <c r="N73" i="12" s="1"/>
  <c r="M72" i="12"/>
  <c r="N72" i="12" s="1"/>
  <c r="M71" i="12"/>
  <c r="N71" i="12" s="1"/>
  <c r="M70" i="12"/>
  <c r="N70" i="12" s="1"/>
  <c r="M69" i="12"/>
  <c r="N69" i="12" s="1"/>
  <c r="M68" i="12"/>
  <c r="N68" i="12" s="1"/>
  <c r="M67" i="12"/>
  <c r="N67" i="12" s="1"/>
  <c r="M66" i="12"/>
  <c r="N66" i="12" s="1"/>
  <c r="M65" i="12"/>
  <c r="N65" i="12" s="1"/>
  <c r="M64" i="12"/>
  <c r="N64" i="12" s="1"/>
  <c r="M63" i="12"/>
  <c r="N63" i="12" s="1"/>
  <c r="M62" i="12"/>
  <c r="N62" i="12" s="1"/>
  <c r="M61" i="12"/>
  <c r="N61" i="12" s="1"/>
  <c r="M60" i="12"/>
  <c r="N60" i="12" s="1"/>
  <c r="M59" i="12"/>
  <c r="N59" i="12" s="1"/>
  <c r="M58" i="12"/>
  <c r="N58" i="12" s="1"/>
  <c r="M57" i="12"/>
  <c r="N57" i="12" s="1"/>
  <c r="M56" i="12"/>
  <c r="N56" i="12" s="1"/>
  <c r="M55" i="12"/>
  <c r="N55" i="12" s="1"/>
  <c r="M54" i="12"/>
  <c r="N54" i="12" s="1"/>
  <c r="M53" i="12"/>
  <c r="N53" i="12" s="1"/>
  <c r="M52" i="12"/>
  <c r="N52" i="12" s="1"/>
  <c r="M51" i="12"/>
  <c r="N51" i="12" s="1"/>
  <c r="M50" i="12"/>
  <c r="N50" i="12" s="1"/>
  <c r="M49" i="12"/>
  <c r="N49" i="12" s="1"/>
  <c r="M48" i="12"/>
  <c r="N48" i="12" s="1"/>
  <c r="M47" i="12"/>
  <c r="N47" i="12" s="1"/>
  <c r="M46" i="12"/>
  <c r="N46" i="12" s="1"/>
  <c r="M45" i="12"/>
  <c r="N45" i="12" s="1"/>
  <c r="M44" i="12"/>
  <c r="N44" i="12" s="1"/>
  <c r="M43" i="12"/>
  <c r="N43" i="12" s="1"/>
  <c r="M42" i="12"/>
  <c r="N42" i="12" s="1"/>
  <c r="M41" i="12"/>
  <c r="N41" i="12" s="1"/>
  <c r="M40" i="12"/>
  <c r="N40" i="12" s="1"/>
  <c r="M5" i="12"/>
  <c r="N5" i="12" s="1"/>
  <c r="M4" i="12"/>
  <c r="N4" i="12" s="1"/>
  <c r="M7" i="12"/>
  <c r="N7" i="12" s="1"/>
  <c r="M6" i="12"/>
  <c r="N6" i="12" s="1"/>
  <c r="M3" i="12"/>
  <c r="N3" i="12" s="1"/>
  <c r="M2" i="12"/>
  <c r="N2" i="12" s="1"/>
  <c r="M15" i="12"/>
  <c r="N15" i="12" s="1"/>
  <c r="M14" i="12"/>
  <c r="N14" i="12" s="1"/>
  <c r="M29" i="12"/>
  <c r="N29" i="12" s="1"/>
  <c r="M28" i="12"/>
  <c r="N28" i="12" s="1"/>
  <c r="M9" i="12"/>
  <c r="N9" i="12" s="1"/>
  <c r="M8" i="12"/>
  <c r="N8" i="12" s="1"/>
  <c r="M37" i="12"/>
  <c r="N37" i="12" s="1"/>
  <c r="M36" i="12"/>
  <c r="N36" i="12" s="1"/>
  <c r="M19" i="12"/>
  <c r="N19" i="12" s="1"/>
  <c r="M18" i="12"/>
  <c r="N18" i="12" s="1"/>
  <c r="M11" i="12"/>
  <c r="N11" i="12" s="1"/>
  <c r="M10" i="12"/>
  <c r="N10" i="12" s="1"/>
  <c r="M23" i="12"/>
  <c r="N23" i="12" s="1"/>
  <c r="M22" i="12"/>
  <c r="N22" i="12" s="1"/>
  <c r="M13" i="12"/>
  <c r="N13" i="12" s="1"/>
  <c r="M12" i="12"/>
  <c r="N12" i="12" s="1"/>
  <c r="M21" i="12"/>
  <c r="N21" i="12" s="1"/>
  <c r="M20" i="12"/>
  <c r="N20" i="12" s="1"/>
  <c r="M31" i="12"/>
  <c r="N31" i="12" s="1"/>
  <c r="O32" i="12" s="1"/>
  <c r="R32" i="12" s="1"/>
  <c r="M30" i="12"/>
  <c r="N30" i="12" s="1"/>
  <c r="M17" i="12"/>
  <c r="N17" i="12" s="1"/>
  <c r="M16" i="12"/>
  <c r="N16" i="12" s="1"/>
  <c r="M39" i="12"/>
  <c r="N39" i="12" s="1"/>
  <c r="M38" i="12"/>
  <c r="N38" i="12" s="1"/>
  <c r="M27" i="12"/>
  <c r="N27" i="12" s="1"/>
  <c r="M26" i="12"/>
  <c r="N26" i="12" s="1"/>
  <c r="M35" i="12"/>
  <c r="N35" i="12" s="1"/>
  <c r="M34" i="12"/>
  <c r="N34" i="12" s="1"/>
  <c r="M25" i="12"/>
  <c r="N25" i="12" s="1"/>
  <c r="M24" i="12"/>
  <c r="N24" i="12" s="1"/>
  <c r="M61" i="1"/>
  <c r="N61" i="1" s="1"/>
  <c r="M60" i="1"/>
  <c r="N60" i="1" s="1"/>
  <c r="M59" i="1"/>
  <c r="N59" i="1" s="1"/>
  <c r="M58" i="1"/>
  <c r="N58" i="1" s="1"/>
  <c r="M7" i="1"/>
  <c r="N7" i="1" s="1"/>
  <c r="M6" i="1"/>
  <c r="N6" i="1" s="1"/>
  <c r="M13" i="1"/>
  <c r="N13" i="1" s="1"/>
  <c r="M12" i="1"/>
  <c r="N12" i="1" s="1"/>
  <c r="M3" i="1"/>
  <c r="N3" i="1" s="1"/>
  <c r="M2" i="1"/>
  <c r="N2" i="1" s="1"/>
  <c r="M21" i="1"/>
  <c r="N21" i="1" s="1"/>
  <c r="M20" i="1"/>
  <c r="N20" i="1" s="1"/>
  <c r="M53" i="1"/>
  <c r="N53" i="1" s="1"/>
  <c r="M52" i="1"/>
  <c r="N52" i="1" s="1"/>
  <c r="M41" i="1"/>
  <c r="N41" i="1" s="1"/>
  <c r="M40" i="1"/>
  <c r="N40" i="1" s="1"/>
  <c r="M37" i="1"/>
  <c r="N37" i="1" s="1"/>
  <c r="M36" i="1"/>
  <c r="N36" i="1" s="1"/>
  <c r="M23" i="1"/>
  <c r="N23" i="1" s="1"/>
  <c r="M22" i="1"/>
  <c r="N22" i="1" s="1"/>
  <c r="M33" i="1"/>
  <c r="N33" i="1" s="1"/>
  <c r="M32" i="1"/>
  <c r="N32" i="1" s="1"/>
  <c r="M17" i="1"/>
  <c r="N17" i="1" s="1"/>
  <c r="M16" i="1"/>
  <c r="N16" i="1" s="1"/>
  <c r="M31" i="1"/>
  <c r="N31" i="1" s="1"/>
  <c r="M30" i="1"/>
  <c r="N30" i="1" s="1"/>
  <c r="M47" i="1"/>
  <c r="N47" i="1" s="1"/>
  <c r="M46" i="1"/>
  <c r="N46" i="1" s="1"/>
  <c r="M35" i="1"/>
  <c r="N35" i="1" s="1"/>
  <c r="M34" i="1"/>
  <c r="N34" i="1" s="1"/>
  <c r="M45" i="1"/>
  <c r="N45" i="1" s="1"/>
  <c r="M44" i="1"/>
  <c r="N44" i="1" s="1"/>
  <c r="M11" i="1"/>
  <c r="N11" i="1" s="1"/>
  <c r="M10" i="1"/>
  <c r="N10" i="1" s="1"/>
  <c r="M43" i="1"/>
  <c r="N43" i="1" s="1"/>
  <c r="M42" i="1"/>
  <c r="N42" i="1" s="1"/>
  <c r="M19" i="1"/>
  <c r="N19" i="1" s="1"/>
  <c r="M18" i="1"/>
  <c r="N18" i="1" s="1"/>
  <c r="M29" i="1"/>
  <c r="N29" i="1" s="1"/>
  <c r="M28" i="1"/>
  <c r="N28" i="1" s="1"/>
  <c r="M39" i="1"/>
  <c r="N39" i="1" s="1"/>
  <c r="M38" i="1"/>
  <c r="N38" i="1" s="1"/>
  <c r="M55" i="1"/>
  <c r="N55" i="1" s="1"/>
  <c r="M54" i="1"/>
  <c r="N54" i="1" s="1"/>
  <c r="M5" i="1"/>
  <c r="N5" i="1" s="1"/>
  <c r="M4" i="1"/>
  <c r="N4" i="1" s="1"/>
  <c r="M49" i="1"/>
  <c r="N49" i="1" s="1"/>
  <c r="M48" i="1"/>
  <c r="N48" i="1" s="1"/>
  <c r="M9" i="1"/>
  <c r="N9" i="1" s="1"/>
  <c r="M8" i="1"/>
  <c r="N8" i="1" s="1"/>
  <c r="M27" i="1"/>
  <c r="N27" i="1" s="1"/>
  <c r="M26" i="1"/>
  <c r="N26" i="1" s="1"/>
  <c r="M51" i="1"/>
  <c r="N51" i="1" s="1"/>
  <c r="M50" i="1"/>
  <c r="N50" i="1" s="1"/>
  <c r="M25" i="1"/>
  <c r="N25" i="1" s="1"/>
  <c r="M24" i="1"/>
  <c r="N24" i="1" s="1"/>
  <c r="M15" i="1"/>
  <c r="N15" i="1" s="1"/>
  <c r="M14" i="1"/>
  <c r="N14" i="1" s="1"/>
  <c r="M57" i="1"/>
  <c r="N57" i="1" s="1"/>
  <c r="M56" i="1"/>
  <c r="N56" i="1" s="1"/>
  <c r="O33" i="12" l="1"/>
  <c r="W7" i="1"/>
  <c r="W2" i="1"/>
  <c r="W4" i="1"/>
  <c r="W3" i="1"/>
  <c r="W5" i="1"/>
  <c r="W6" i="1"/>
  <c r="Q58" i="1"/>
  <c r="P58" i="1"/>
  <c r="Q50" i="1"/>
  <c r="P50" i="1"/>
  <c r="Q36" i="1"/>
  <c r="P36" i="1"/>
  <c r="Q44" i="1"/>
  <c r="P44" i="1"/>
  <c r="Q2" i="1"/>
  <c r="P2" i="1"/>
  <c r="Q6" i="1"/>
  <c r="P6" i="1"/>
  <c r="Q60" i="1"/>
  <c r="P60" i="1"/>
  <c r="Q20" i="1"/>
  <c r="P20" i="1"/>
  <c r="Q10" i="1"/>
  <c r="P10" i="1"/>
  <c r="Q56" i="1"/>
  <c r="P56" i="1"/>
  <c r="Q30" i="1"/>
  <c r="P30" i="1"/>
  <c r="Q46" i="1"/>
  <c r="P46" i="1"/>
  <c r="Q22" i="1"/>
  <c r="P22" i="1"/>
  <c r="Q48" i="1"/>
  <c r="P48" i="1"/>
  <c r="Q40" i="1"/>
  <c r="P40" i="1"/>
  <c r="Q38" i="1"/>
  <c r="P38" i="1"/>
  <c r="Q28" i="1"/>
  <c r="P28" i="1"/>
  <c r="Q52" i="1"/>
  <c r="P52" i="1"/>
  <c r="X29" i="1"/>
  <c r="AH29" i="1"/>
  <c r="AH28" i="1"/>
  <c r="AG29" i="1"/>
  <c r="AG28" i="1"/>
  <c r="AF29" i="1"/>
  <c r="AF28" i="1"/>
  <c r="AE29" i="1"/>
  <c r="AE28" i="1"/>
  <c r="AD29" i="1"/>
  <c r="AD28" i="1"/>
  <c r="AC29" i="1"/>
  <c r="AC28" i="1"/>
  <c r="X37" i="12"/>
  <c r="AH37" i="12"/>
  <c r="AH36" i="12"/>
  <c r="AG37" i="12"/>
  <c r="AG36" i="12"/>
  <c r="AF37" i="12"/>
  <c r="AF36" i="12"/>
  <c r="AE37" i="12"/>
  <c r="AE36" i="12"/>
  <c r="AD37" i="12"/>
  <c r="AD36" i="12"/>
  <c r="AC37" i="12"/>
  <c r="AC36" i="12"/>
  <c r="AH25" i="2"/>
  <c r="AH24" i="2"/>
  <c r="AG25" i="2"/>
  <c r="AG24" i="2"/>
  <c r="AF25" i="2"/>
  <c r="AF24" i="2"/>
  <c r="AE25" i="2"/>
  <c r="AE24" i="2"/>
  <c r="AD25" i="2"/>
  <c r="AD24" i="2"/>
  <c r="AC25" i="2"/>
  <c r="AC24" i="2"/>
  <c r="X31" i="13"/>
  <c r="AH31" i="13"/>
  <c r="AH30" i="13"/>
  <c r="AG31" i="13"/>
  <c r="AG30" i="13"/>
  <c r="AF31" i="13"/>
  <c r="AF30" i="13"/>
  <c r="AE31" i="13"/>
  <c r="AE30" i="13"/>
  <c r="AD31" i="13"/>
  <c r="AD30" i="13"/>
  <c r="AC31" i="13"/>
  <c r="AC30" i="13"/>
  <c r="X37" i="3"/>
  <c r="AH37" i="3"/>
  <c r="AH36" i="3"/>
  <c r="AG37" i="3"/>
  <c r="AG36" i="3"/>
  <c r="AF37" i="3"/>
  <c r="AF36" i="3"/>
  <c r="AE37" i="3"/>
  <c r="AE36" i="3"/>
  <c r="AD37" i="3"/>
  <c r="AD36" i="3"/>
  <c r="AC37" i="3"/>
  <c r="AC36" i="3"/>
  <c r="X35" i="4"/>
  <c r="AH35" i="4"/>
  <c r="AH34" i="4"/>
  <c r="AG35" i="4"/>
  <c r="AG34" i="4"/>
  <c r="AF35" i="4"/>
  <c r="AF34" i="4"/>
  <c r="AE35" i="4"/>
  <c r="AE34" i="4"/>
  <c r="AD35" i="4"/>
  <c r="AD34" i="4"/>
  <c r="AC35" i="4"/>
  <c r="AC34" i="4"/>
  <c r="X35" i="5"/>
  <c r="AH35" i="5"/>
  <c r="AH34" i="5"/>
  <c r="AG35" i="5"/>
  <c r="AG34" i="5"/>
  <c r="AF35" i="5"/>
  <c r="AF34" i="5"/>
  <c r="AE35" i="5"/>
  <c r="AE34" i="5"/>
  <c r="AD35" i="5"/>
  <c r="AD34" i="5"/>
  <c r="Y35" i="5" s="1"/>
  <c r="AC35" i="5"/>
  <c r="AC34" i="5"/>
  <c r="Y25" i="2" l="1"/>
  <c r="Z37" i="12"/>
  <c r="Z35" i="5"/>
  <c r="Z37" i="3"/>
  <c r="Z35" i="4"/>
  <c r="O31" i="1"/>
  <c r="O11" i="1"/>
  <c r="O61" i="1"/>
  <c r="O3" i="1"/>
  <c r="O37" i="1"/>
  <c r="O59" i="1"/>
  <c r="O13" i="1"/>
  <c r="O57" i="1"/>
  <c r="O20" i="1"/>
  <c r="O7" i="1"/>
  <c r="O45" i="1"/>
  <c r="O50" i="1"/>
  <c r="R50" i="1" s="1"/>
  <c r="O34" i="1"/>
  <c r="Y35" i="4"/>
  <c r="Y37" i="3"/>
  <c r="Y31" i="13"/>
  <c r="Z31" i="13"/>
  <c r="Z25" i="2"/>
  <c r="O56" i="1"/>
  <c r="O6" i="1"/>
  <c r="O44" i="1"/>
  <c r="O21" i="1"/>
  <c r="O51" i="1"/>
  <c r="O35" i="1"/>
  <c r="O30" i="1"/>
  <c r="O10" i="1"/>
  <c r="O60" i="1"/>
  <c r="O2" i="1"/>
  <c r="R2" i="1" s="1"/>
  <c r="O36" i="1"/>
  <c r="O58" i="1"/>
  <c r="O12" i="1"/>
  <c r="O65" i="12"/>
  <c r="Z29" i="1"/>
  <c r="Y37" i="12"/>
  <c r="Y29" i="1"/>
  <c r="O101" i="14"/>
  <c r="Q100" i="14"/>
  <c r="P100" i="14"/>
  <c r="O100" i="14"/>
  <c r="R100" i="14" s="1"/>
  <c r="Q98" i="14"/>
  <c r="P98" i="14"/>
  <c r="O99" i="14"/>
  <c r="Q96" i="14"/>
  <c r="P96" i="14"/>
  <c r="O96" i="14"/>
  <c r="R96" i="14" s="1"/>
  <c r="Q94" i="14"/>
  <c r="P94" i="14"/>
  <c r="O93" i="14"/>
  <c r="Q92" i="14"/>
  <c r="P92" i="14"/>
  <c r="O92" i="14"/>
  <c r="R92" i="14" s="1"/>
  <c r="Q90" i="14"/>
  <c r="P90" i="14"/>
  <c r="Q88" i="14"/>
  <c r="P88" i="14"/>
  <c r="O89" i="14"/>
  <c r="Q86" i="14"/>
  <c r="P86" i="14"/>
  <c r="O87" i="14"/>
  <c r="Q84" i="14"/>
  <c r="P84" i="14"/>
  <c r="Q82" i="14"/>
  <c r="P82" i="14"/>
  <c r="Q80" i="14"/>
  <c r="P80" i="14"/>
  <c r="O81" i="14"/>
  <c r="Q78" i="14"/>
  <c r="P78" i="14"/>
  <c r="O79" i="14"/>
  <c r="Q76" i="14"/>
  <c r="P76" i="14"/>
  <c r="Q74" i="14"/>
  <c r="P74" i="14"/>
  <c r="Q72" i="14"/>
  <c r="P72" i="14"/>
  <c r="O73" i="14"/>
  <c r="Q70" i="14"/>
  <c r="P70" i="14"/>
  <c r="O71" i="14"/>
  <c r="Q68" i="14"/>
  <c r="P68" i="14"/>
  <c r="Q66" i="14"/>
  <c r="P66" i="14"/>
  <c r="Q64" i="14"/>
  <c r="P64" i="14"/>
  <c r="O65" i="14"/>
  <c r="Q62" i="14"/>
  <c r="P62" i="14"/>
  <c r="O63" i="14"/>
  <c r="Q54" i="14"/>
  <c r="P54" i="14"/>
  <c r="O55" i="14"/>
  <c r="Q46" i="14"/>
  <c r="P46" i="14"/>
  <c r="Q6" i="14"/>
  <c r="P6" i="14"/>
  <c r="Q16" i="14"/>
  <c r="P16" i="14"/>
  <c r="O17" i="14"/>
  <c r="Q30" i="14"/>
  <c r="P30" i="14"/>
  <c r="O31" i="14"/>
  <c r="O28" i="14"/>
  <c r="R28" i="14" s="1"/>
  <c r="Q28" i="14"/>
  <c r="P28" i="14"/>
  <c r="Q12" i="14"/>
  <c r="P12" i="14"/>
  <c r="Q10" i="14"/>
  <c r="P10" i="14"/>
  <c r="O11" i="14"/>
  <c r="Q34" i="14"/>
  <c r="P34" i="14"/>
  <c r="O52" i="14"/>
  <c r="R52" i="14" s="1"/>
  <c r="Q52" i="14"/>
  <c r="P52" i="14"/>
  <c r="Q38" i="14"/>
  <c r="P38" i="14"/>
  <c r="Q26" i="14"/>
  <c r="P26" i="14"/>
  <c r="O27" i="14"/>
  <c r="Q22" i="14"/>
  <c r="P22" i="14"/>
  <c r="AG35" i="14"/>
  <c r="AE35" i="14"/>
  <c r="AC35" i="14"/>
  <c r="X35" i="14"/>
  <c r="Q20" i="14"/>
  <c r="P20" i="14"/>
  <c r="O21" i="14"/>
  <c r="AH35" i="14"/>
  <c r="Q58" i="14"/>
  <c r="P58" i="14"/>
  <c r="O58" i="14"/>
  <c r="R58" i="14" s="1"/>
  <c r="AH34" i="14"/>
  <c r="Q32" i="14"/>
  <c r="P32" i="14"/>
  <c r="O33" i="14"/>
  <c r="AG34" i="14"/>
  <c r="AF35" i="14"/>
  <c r="Q24" i="14"/>
  <c r="P24" i="14"/>
  <c r="O24" i="14"/>
  <c r="R24" i="14" s="1"/>
  <c r="AF34" i="14"/>
  <c r="Q40" i="14"/>
  <c r="P40" i="14"/>
  <c r="AE34" i="14"/>
  <c r="AD35" i="14"/>
  <c r="Q4" i="14"/>
  <c r="P4" i="14"/>
  <c r="O4" i="14"/>
  <c r="R4" i="14" s="1"/>
  <c r="AD34" i="14"/>
  <c r="Q8" i="14"/>
  <c r="P8" i="14"/>
  <c r="O9" i="14"/>
  <c r="AC34" i="14"/>
  <c r="O18" i="14"/>
  <c r="R18" i="14" s="1"/>
  <c r="Q18" i="14"/>
  <c r="P18" i="14"/>
  <c r="O19" i="14"/>
  <c r="Q48" i="14"/>
  <c r="P48" i="14"/>
  <c r="O49" i="14"/>
  <c r="Q56" i="14"/>
  <c r="P56" i="14"/>
  <c r="W16" i="14"/>
  <c r="Q14" i="14"/>
  <c r="P14" i="14"/>
  <c r="O15" i="14"/>
  <c r="W9" i="14"/>
  <c r="W8" i="14"/>
  <c r="Q44" i="14"/>
  <c r="P44" i="14"/>
  <c r="O44" i="14"/>
  <c r="R44" i="14" s="1"/>
  <c r="W13" i="14"/>
  <c r="W12" i="14"/>
  <c r="Q36" i="14"/>
  <c r="P36" i="14"/>
  <c r="O37" i="14"/>
  <c r="A12" i="14"/>
  <c r="A8" i="14" s="1"/>
  <c r="W19" i="14"/>
  <c r="W18" i="14"/>
  <c r="Q42" i="14"/>
  <c r="P42" i="14"/>
  <c r="W7" i="14"/>
  <c r="O60" i="14"/>
  <c r="R60" i="14" s="1"/>
  <c r="Q60" i="14"/>
  <c r="P60" i="14"/>
  <c r="W4" i="14"/>
  <c r="W2" i="14"/>
  <c r="Q50" i="14"/>
  <c r="P50" i="14"/>
  <c r="W11" i="14"/>
  <c r="W10" i="14"/>
  <c r="Q2" i="14"/>
  <c r="P2" i="14"/>
  <c r="Q100" i="13"/>
  <c r="P100" i="13"/>
  <c r="Q98" i="13"/>
  <c r="P98" i="13"/>
  <c r="O98" i="13"/>
  <c r="R98" i="13" s="1"/>
  <c r="O99" i="13"/>
  <c r="Q96" i="13"/>
  <c r="P96" i="13"/>
  <c r="Q94" i="13"/>
  <c r="P94" i="13"/>
  <c r="O95" i="13"/>
  <c r="Q92" i="13"/>
  <c r="P92" i="13"/>
  <c r="O93" i="13"/>
  <c r="O91" i="13"/>
  <c r="Q90" i="13"/>
  <c r="P90" i="13"/>
  <c r="O90" i="13"/>
  <c r="R90" i="13" s="1"/>
  <c r="Q88" i="13"/>
  <c r="P88" i="13"/>
  <c r="Q86" i="13"/>
  <c r="P86" i="13"/>
  <c r="O86" i="13"/>
  <c r="R86" i="13" s="1"/>
  <c r="Q84" i="13"/>
  <c r="P84" i="13"/>
  <c r="O85" i="13"/>
  <c r="Q82" i="13"/>
  <c r="P82" i="13"/>
  <c r="Q80" i="13"/>
  <c r="P80" i="13"/>
  <c r="Q78" i="13"/>
  <c r="P78" i="13"/>
  <c r="Q76" i="13"/>
  <c r="P76" i="13"/>
  <c r="O77" i="13"/>
  <c r="Q74" i="13"/>
  <c r="P74" i="13"/>
  <c r="O74" i="13"/>
  <c r="R74" i="13" s="1"/>
  <c r="O73" i="13"/>
  <c r="Q72" i="13"/>
  <c r="P72" i="13"/>
  <c r="Q70" i="13"/>
  <c r="P70" i="13"/>
  <c r="Q68" i="13"/>
  <c r="P68" i="13"/>
  <c r="O68" i="13"/>
  <c r="R68" i="13" s="1"/>
  <c r="Q66" i="13"/>
  <c r="P66" i="13"/>
  <c r="O66" i="13"/>
  <c r="R66" i="13" s="1"/>
  <c r="O65" i="13"/>
  <c r="Q64" i="13"/>
  <c r="P64" i="13"/>
  <c r="Q62" i="13"/>
  <c r="P62" i="13"/>
  <c r="Q60" i="13"/>
  <c r="P60" i="13"/>
  <c r="O60" i="13"/>
  <c r="R60" i="13" s="1"/>
  <c r="Q58" i="13"/>
  <c r="P58" i="13"/>
  <c r="O58" i="13"/>
  <c r="R58" i="13" s="1"/>
  <c r="O57" i="13"/>
  <c r="Q56" i="13"/>
  <c r="P56" i="13"/>
  <c r="Q54" i="13"/>
  <c r="P54" i="13"/>
  <c r="Q52" i="13"/>
  <c r="P52" i="13"/>
  <c r="O52" i="13"/>
  <c r="R52" i="13" s="1"/>
  <c r="Q50" i="13"/>
  <c r="P50" i="13"/>
  <c r="O50" i="13"/>
  <c r="R50" i="13" s="1"/>
  <c r="O49" i="13"/>
  <c r="Q48" i="13"/>
  <c r="P48" i="13"/>
  <c r="Q46" i="13"/>
  <c r="P46" i="13"/>
  <c r="Q44" i="13"/>
  <c r="P44" i="13"/>
  <c r="O44" i="13"/>
  <c r="R44" i="13" s="1"/>
  <c r="Q42" i="13"/>
  <c r="P42" i="13"/>
  <c r="O42" i="13"/>
  <c r="R42" i="13" s="1"/>
  <c r="O15" i="13"/>
  <c r="Q14" i="13"/>
  <c r="P14" i="13"/>
  <c r="Q8" i="13"/>
  <c r="P8" i="13"/>
  <c r="Q22" i="13"/>
  <c r="P22" i="13"/>
  <c r="O22" i="13"/>
  <c r="R22" i="13" s="1"/>
  <c r="O34" i="13"/>
  <c r="R34" i="13" s="1"/>
  <c r="Q34" i="13"/>
  <c r="P34" i="13"/>
  <c r="Q24" i="13"/>
  <c r="P24" i="13"/>
  <c r="O10" i="13"/>
  <c r="R10" i="13" s="1"/>
  <c r="Q10" i="13"/>
  <c r="P10" i="13"/>
  <c r="O11" i="13"/>
  <c r="Q16" i="13"/>
  <c r="P16" i="13"/>
  <c r="O17" i="13"/>
  <c r="Q28" i="13"/>
  <c r="P28" i="13"/>
  <c r="O28" i="13"/>
  <c r="R28" i="13" s="1"/>
  <c r="Q36" i="13"/>
  <c r="P36" i="13"/>
  <c r="O37" i="13"/>
  <c r="Q38" i="13"/>
  <c r="P38" i="13"/>
  <c r="O38" i="13"/>
  <c r="R38" i="13" s="1"/>
  <c r="O19" i="13"/>
  <c r="Q18" i="13"/>
  <c r="P18" i="13"/>
  <c r="O18" i="13"/>
  <c r="R18" i="13" s="1"/>
  <c r="O33" i="13"/>
  <c r="Q32" i="13"/>
  <c r="P32" i="13"/>
  <c r="O32" i="13"/>
  <c r="R32" i="13" s="1"/>
  <c r="Q6" i="13"/>
  <c r="P6" i="13"/>
  <c r="W18" i="13"/>
  <c r="Q40" i="13"/>
  <c r="P40" i="13"/>
  <c r="O41" i="13"/>
  <c r="W11" i="13"/>
  <c r="W10" i="13"/>
  <c r="Q12" i="13"/>
  <c r="P12" i="13"/>
  <c r="O12" i="13"/>
  <c r="R12" i="13" s="1"/>
  <c r="W9" i="13"/>
  <c r="W8" i="13"/>
  <c r="Q26" i="13"/>
  <c r="P26" i="13"/>
  <c r="O27" i="13"/>
  <c r="A8" i="13"/>
  <c r="A10" i="13" s="1"/>
  <c r="W5" i="13"/>
  <c r="W4" i="13"/>
  <c r="Q30" i="13"/>
  <c r="P30" i="13"/>
  <c r="W21" i="13"/>
  <c r="W20" i="13"/>
  <c r="Q4" i="13"/>
  <c r="P4" i="13"/>
  <c r="W3" i="13"/>
  <c r="W2" i="13"/>
  <c r="Q2" i="13"/>
  <c r="P2" i="13"/>
  <c r="W7" i="13"/>
  <c r="W6" i="13"/>
  <c r="Q20" i="13"/>
  <c r="P20" i="13"/>
  <c r="O103" i="12"/>
  <c r="Q102" i="12"/>
  <c r="P102" i="12"/>
  <c r="O102" i="12"/>
  <c r="R102" i="12" s="1"/>
  <c r="Q100" i="12"/>
  <c r="P100" i="12"/>
  <c r="O101" i="12"/>
  <c r="O99" i="12"/>
  <c r="Q98" i="12"/>
  <c r="P98" i="12"/>
  <c r="O98" i="12"/>
  <c r="R98" i="12" s="1"/>
  <c r="Q96" i="12"/>
  <c r="P96" i="12"/>
  <c r="O97" i="12"/>
  <c r="O95" i="12"/>
  <c r="Q94" i="12"/>
  <c r="P94" i="12"/>
  <c r="O94" i="12"/>
  <c r="R94" i="12" s="1"/>
  <c r="Q92" i="12"/>
  <c r="P92" i="12"/>
  <c r="O93" i="12"/>
  <c r="O91" i="12"/>
  <c r="Q90" i="12"/>
  <c r="P90" i="12"/>
  <c r="O90" i="12"/>
  <c r="R90" i="12" s="1"/>
  <c r="Q88" i="12"/>
  <c r="P88" i="12"/>
  <c r="O89" i="12"/>
  <c r="O87" i="12"/>
  <c r="Q86" i="12"/>
  <c r="P86" i="12"/>
  <c r="O86" i="12"/>
  <c r="R86" i="12" s="1"/>
  <c r="Q84" i="12"/>
  <c r="P84" i="12"/>
  <c r="O85" i="12"/>
  <c r="Q82" i="12"/>
  <c r="P82" i="12"/>
  <c r="O83" i="12"/>
  <c r="Q80" i="12"/>
  <c r="P80" i="12"/>
  <c r="O81" i="12"/>
  <c r="Q78" i="12"/>
  <c r="P78" i="12"/>
  <c r="O79" i="12"/>
  <c r="Q76" i="12"/>
  <c r="P76" i="12"/>
  <c r="O77" i="12"/>
  <c r="Q74" i="12"/>
  <c r="P74" i="12"/>
  <c r="O75" i="12"/>
  <c r="Q72" i="12"/>
  <c r="P72" i="12"/>
  <c r="O73" i="12"/>
  <c r="Q70" i="12"/>
  <c r="P70" i="12"/>
  <c r="O71" i="12"/>
  <c r="Q68" i="12"/>
  <c r="P68" i="12"/>
  <c r="O69" i="12"/>
  <c r="Q66" i="12"/>
  <c r="P66" i="12"/>
  <c r="O67" i="12"/>
  <c r="Q64" i="12"/>
  <c r="P64" i="12"/>
  <c r="O63" i="12"/>
  <c r="Q62" i="12"/>
  <c r="P62" i="12"/>
  <c r="Q60" i="12"/>
  <c r="P60" i="12"/>
  <c r="O60" i="12"/>
  <c r="R60" i="12" s="1"/>
  <c r="Q58" i="12"/>
  <c r="P58" i="12"/>
  <c r="O58" i="12"/>
  <c r="R58" i="12" s="1"/>
  <c r="Q56" i="12"/>
  <c r="P56" i="12"/>
  <c r="O56" i="12"/>
  <c r="R56" i="12" s="1"/>
  <c r="O55" i="12"/>
  <c r="Q54" i="12"/>
  <c r="P54" i="12"/>
  <c r="Q52" i="12"/>
  <c r="P52" i="12"/>
  <c r="O52" i="12"/>
  <c r="R52" i="12" s="1"/>
  <c r="Q50" i="12"/>
  <c r="P50" i="12"/>
  <c r="O50" i="12"/>
  <c r="R50" i="12" s="1"/>
  <c r="Q48" i="12"/>
  <c r="P48" i="12"/>
  <c r="O48" i="12"/>
  <c r="R48" i="12" s="1"/>
  <c r="O47" i="12"/>
  <c r="Q46" i="12"/>
  <c r="P46" i="12"/>
  <c r="Q44" i="12"/>
  <c r="P44" i="12"/>
  <c r="O44" i="12"/>
  <c r="R44" i="12" s="1"/>
  <c r="Q42" i="12"/>
  <c r="P42" i="12"/>
  <c r="O42" i="12"/>
  <c r="R42" i="12" s="1"/>
  <c r="Q40" i="12"/>
  <c r="P40" i="12"/>
  <c r="O40" i="12"/>
  <c r="R40" i="12" s="1"/>
  <c r="O5" i="12"/>
  <c r="Q4" i="12"/>
  <c r="P4" i="12"/>
  <c r="O4" i="12"/>
  <c r="R4" i="12" s="1"/>
  <c r="Q6" i="12"/>
  <c r="P6" i="12"/>
  <c r="O7" i="12"/>
  <c r="O3" i="12"/>
  <c r="Q2" i="12"/>
  <c r="P2" i="12"/>
  <c r="O2" i="12"/>
  <c r="R2" i="12" s="1"/>
  <c r="O15" i="12"/>
  <c r="Q14" i="12"/>
  <c r="P14" i="12"/>
  <c r="O14" i="12"/>
  <c r="R14" i="12" s="1"/>
  <c r="Q28" i="12"/>
  <c r="P28" i="12"/>
  <c r="O29" i="12"/>
  <c r="O39" i="12"/>
  <c r="Q38" i="12"/>
  <c r="P38" i="12"/>
  <c r="O38" i="12"/>
  <c r="R38" i="12" s="1"/>
  <c r="O27" i="12"/>
  <c r="Q26" i="12"/>
  <c r="P26" i="12"/>
  <c r="O26" i="12"/>
  <c r="R26" i="12" s="1"/>
  <c r="O21" i="12"/>
  <c r="Q20" i="12"/>
  <c r="P20" i="12"/>
  <c r="O20" i="12"/>
  <c r="R20" i="12" s="1"/>
  <c r="Q30" i="12"/>
  <c r="P30" i="12"/>
  <c r="O30" i="12"/>
  <c r="R30" i="12" s="1"/>
  <c r="O31" i="12"/>
  <c r="O19" i="12"/>
  <c r="Q18" i="12"/>
  <c r="P18" i="12"/>
  <c r="O18" i="12"/>
  <c r="R18" i="12" s="1"/>
  <c r="O37" i="12"/>
  <c r="Q36" i="12"/>
  <c r="P36" i="12"/>
  <c r="O36" i="12"/>
  <c r="R36" i="12" s="1"/>
  <c r="W16" i="12"/>
  <c r="Q22" i="12"/>
  <c r="P22" i="12"/>
  <c r="O23" i="12"/>
  <c r="W15" i="12"/>
  <c r="W14" i="12"/>
  <c r="Q12" i="12"/>
  <c r="P12" i="12"/>
  <c r="O12" i="12"/>
  <c r="R12" i="12" s="1"/>
  <c r="W11" i="12"/>
  <c r="W10" i="12"/>
  <c r="Q8" i="12"/>
  <c r="P8" i="12"/>
  <c r="O9" i="12"/>
  <c r="W9" i="12"/>
  <c r="W8" i="12"/>
  <c r="Q10" i="12"/>
  <c r="P10" i="12"/>
  <c r="O10" i="12"/>
  <c r="R10" i="12" s="1"/>
  <c r="W7" i="12"/>
  <c r="O24" i="12"/>
  <c r="R24" i="12" s="1"/>
  <c r="W6" i="12"/>
  <c r="Q24" i="12"/>
  <c r="P24" i="12"/>
  <c r="O25" i="12"/>
  <c r="W5" i="12"/>
  <c r="O16" i="12"/>
  <c r="R16" i="12" s="1"/>
  <c r="W4" i="12"/>
  <c r="Q16" i="12"/>
  <c r="P16" i="12"/>
  <c r="O17" i="12"/>
  <c r="W3" i="12"/>
  <c r="W2" i="12"/>
  <c r="Q34" i="12"/>
  <c r="P34" i="12"/>
  <c r="O35" i="12"/>
  <c r="Q11" i="11"/>
  <c r="P11" i="11"/>
  <c r="N11" i="11"/>
  <c r="O11" i="11" s="1"/>
  <c r="R11" i="11" s="1"/>
  <c r="M11" i="11"/>
  <c r="Q10" i="11"/>
  <c r="P10" i="11"/>
  <c r="N10" i="11"/>
  <c r="O10" i="11" s="1"/>
  <c r="R10" i="11" s="1"/>
  <c r="M10" i="11"/>
  <c r="Q9" i="11"/>
  <c r="P9" i="11"/>
  <c r="N9" i="11"/>
  <c r="O9" i="11" s="1"/>
  <c r="R9" i="11" s="1"/>
  <c r="M9" i="11"/>
  <c r="Q8" i="11"/>
  <c r="P8" i="11"/>
  <c r="N8" i="11"/>
  <c r="O8" i="11" s="1"/>
  <c r="R8" i="11" s="1"/>
  <c r="M8" i="11"/>
  <c r="Q7" i="11"/>
  <c r="P7" i="11"/>
  <c r="N7" i="11"/>
  <c r="O7" i="11" s="1"/>
  <c r="R7" i="11" s="1"/>
  <c r="M7" i="11"/>
  <c r="Q6" i="11"/>
  <c r="P6" i="11"/>
  <c r="N6" i="11"/>
  <c r="O6" i="11" s="1"/>
  <c r="R6" i="11" s="1"/>
  <c r="M6" i="11"/>
  <c r="A6" i="11"/>
  <c r="A7" i="11" s="1"/>
  <c r="A8" i="11" s="1"/>
  <c r="A9" i="11" s="1"/>
  <c r="A10" i="11" s="1"/>
  <c r="A11" i="11" s="1"/>
  <c r="Q5" i="11"/>
  <c r="P5" i="11"/>
  <c r="N5" i="11"/>
  <c r="O5" i="11" s="1"/>
  <c r="R5" i="11" s="1"/>
  <c r="M5" i="11"/>
  <c r="Q4" i="11"/>
  <c r="P4" i="11"/>
  <c r="N4" i="11"/>
  <c r="O4" i="11" s="1"/>
  <c r="R4" i="11" s="1"/>
  <c r="M4" i="11"/>
  <c r="Q3" i="11"/>
  <c r="P3" i="11"/>
  <c r="N3" i="11"/>
  <c r="O3" i="11" s="1"/>
  <c r="R3" i="11" s="1"/>
  <c r="M3" i="11"/>
  <c r="Q2" i="11"/>
  <c r="P2" i="11"/>
  <c r="N2" i="11"/>
  <c r="O2" i="11" s="1"/>
  <c r="R2" i="11" s="1"/>
  <c r="M2" i="11"/>
  <c r="S4" i="10"/>
  <c r="R4" i="10"/>
  <c r="Q4" i="10"/>
  <c r="T4" i="10" s="1"/>
  <c r="S3" i="10"/>
  <c r="R3" i="10"/>
  <c r="Q3" i="10"/>
  <c r="T3" i="10" s="1"/>
  <c r="S2" i="10"/>
  <c r="R2" i="10"/>
  <c r="Q2" i="10"/>
  <c r="T2" i="10" s="1"/>
  <c r="S4" i="9"/>
  <c r="R4" i="9"/>
  <c r="Q4" i="9"/>
  <c r="T4" i="9" s="1"/>
  <c r="S5" i="9"/>
  <c r="R5" i="9"/>
  <c r="Q5" i="9"/>
  <c r="T5" i="9" s="1"/>
  <c r="A6" i="9"/>
  <c r="S6" i="9"/>
  <c r="R6" i="9"/>
  <c r="Q6" i="9"/>
  <c r="T6" i="9" s="1"/>
  <c r="S3" i="9"/>
  <c r="R3" i="9"/>
  <c r="Q3" i="9"/>
  <c r="T3" i="9" s="1"/>
  <c r="S2" i="9"/>
  <c r="R2" i="9"/>
  <c r="Q2" i="9"/>
  <c r="T2" i="9" s="1"/>
  <c r="S6" i="8"/>
  <c r="R6" i="8"/>
  <c r="T6" i="8"/>
  <c r="S7" i="8"/>
  <c r="R7" i="8"/>
  <c r="Q7" i="8"/>
  <c r="T7" i="8" s="1"/>
  <c r="S2" i="8"/>
  <c r="R2" i="8"/>
  <c r="Q2" i="8"/>
  <c r="T2" i="8" s="1"/>
  <c r="S9" i="8"/>
  <c r="R9" i="8"/>
  <c r="Q9" i="8"/>
  <c r="T9" i="8" s="1"/>
  <c r="A6" i="8"/>
  <c r="A7" i="8" s="1"/>
  <c r="A8" i="8" s="1"/>
  <c r="A9" i="8" s="1"/>
  <c r="S5" i="8"/>
  <c r="R5" i="8"/>
  <c r="Q5" i="8"/>
  <c r="T5" i="8" s="1"/>
  <c r="S3" i="8"/>
  <c r="R3" i="8"/>
  <c r="Q3" i="8"/>
  <c r="T3" i="8" s="1"/>
  <c r="S8" i="8"/>
  <c r="R8" i="8"/>
  <c r="Q8" i="8"/>
  <c r="T8" i="8" s="1"/>
  <c r="S4" i="8"/>
  <c r="R4" i="8"/>
  <c r="Q4" i="8"/>
  <c r="T4" i="8" s="1"/>
  <c r="Q100" i="7"/>
  <c r="P100" i="7"/>
  <c r="O100" i="7"/>
  <c r="R100" i="7" s="1"/>
  <c r="O101" i="7"/>
  <c r="Q98" i="7"/>
  <c r="P98" i="7"/>
  <c r="O99" i="7"/>
  <c r="Q96" i="7"/>
  <c r="P96" i="7"/>
  <c r="O97" i="7"/>
  <c r="Q94" i="7"/>
  <c r="P94" i="7"/>
  <c r="O94" i="7"/>
  <c r="R94" i="7" s="1"/>
  <c r="Q92" i="7"/>
  <c r="P92" i="7"/>
  <c r="O92" i="7"/>
  <c r="R92" i="7" s="1"/>
  <c r="O93" i="7"/>
  <c r="Q90" i="7"/>
  <c r="P90" i="7"/>
  <c r="O90" i="7"/>
  <c r="R90" i="7" s="1"/>
  <c r="Q88" i="7"/>
  <c r="P88" i="7"/>
  <c r="O89" i="7"/>
  <c r="Q86" i="7"/>
  <c r="P86" i="7"/>
  <c r="O86" i="7"/>
  <c r="R86" i="7" s="1"/>
  <c r="O85" i="7"/>
  <c r="Q84" i="7"/>
  <c r="P84" i="7"/>
  <c r="O84" i="7"/>
  <c r="R84" i="7" s="1"/>
  <c r="Q82" i="7"/>
  <c r="P82" i="7"/>
  <c r="Q80" i="7"/>
  <c r="P80" i="7"/>
  <c r="O81" i="7"/>
  <c r="Q78" i="7"/>
  <c r="P78" i="7"/>
  <c r="O77" i="7"/>
  <c r="Q76" i="7"/>
  <c r="P76" i="7"/>
  <c r="O76" i="7"/>
  <c r="R76" i="7" s="1"/>
  <c r="Q74" i="7"/>
  <c r="P74" i="7"/>
  <c r="O74" i="7"/>
  <c r="R74" i="7" s="1"/>
  <c r="Q72" i="7"/>
  <c r="P72" i="7"/>
  <c r="O73" i="7"/>
  <c r="Q70" i="7"/>
  <c r="P70" i="7"/>
  <c r="O70" i="7"/>
  <c r="R70" i="7" s="1"/>
  <c r="O69" i="7"/>
  <c r="Q68" i="7"/>
  <c r="P68" i="7"/>
  <c r="O68" i="7"/>
  <c r="R68" i="7" s="1"/>
  <c r="Q66" i="7"/>
  <c r="P66" i="7"/>
  <c r="Q64" i="7"/>
  <c r="P64" i="7"/>
  <c r="O65" i="7"/>
  <c r="Q62" i="7"/>
  <c r="P62" i="7"/>
  <c r="O61" i="7"/>
  <c r="Q60" i="7"/>
  <c r="P60" i="7"/>
  <c r="O60" i="7"/>
  <c r="R60" i="7" s="1"/>
  <c r="Q58" i="7"/>
  <c r="P58" i="7"/>
  <c r="O58" i="7"/>
  <c r="R58" i="7" s="1"/>
  <c r="Q56" i="7"/>
  <c r="P56" i="7"/>
  <c r="O57" i="7"/>
  <c r="Q54" i="7"/>
  <c r="P54" i="7"/>
  <c r="O54" i="7"/>
  <c r="R54" i="7" s="1"/>
  <c r="O53" i="7"/>
  <c r="Q52" i="7"/>
  <c r="P52" i="7"/>
  <c r="O52" i="7"/>
  <c r="R52" i="7" s="1"/>
  <c r="Q50" i="7"/>
  <c r="P50" i="7"/>
  <c r="Q48" i="7"/>
  <c r="P48" i="7"/>
  <c r="O49" i="7"/>
  <c r="Q46" i="7"/>
  <c r="P46" i="7"/>
  <c r="O45" i="7"/>
  <c r="Q44" i="7"/>
  <c r="P44" i="7"/>
  <c r="O44" i="7"/>
  <c r="R44" i="7" s="1"/>
  <c r="Q42" i="7"/>
  <c r="P42" i="7"/>
  <c r="O42" i="7"/>
  <c r="R42" i="7" s="1"/>
  <c r="Q40" i="7"/>
  <c r="P40" i="7"/>
  <c r="O41" i="7"/>
  <c r="Q38" i="7"/>
  <c r="P38" i="7"/>
  <c r="O38" i="7"/>
  <c r="R38" i="7" s="1"/>
  <c r="O37" i="7"/>
  <c r="Q36" i="7"/>
  <c r="P36" i="7"/>
  <c r="O36" i="7"/>
  <c r="R36" i="7" s="1"/>
  <c r="X35" i="7"/>
  <c r="Q34" i="7"/>
  <c r="P34" i="7"/>
  <c r="AH35" i="7"/>
  <c r="Q32" i="7"/>
  <c r="P32" i="7"/>
  <c r="AH34" i="7"/>
  <c r="AG35" i="7"/>
  <c r="Q30" i="7"/>
  <c r="P30" i="7"/>
  <c r="AG34" i="7"/>
  <c r="AF35" i="7"/>
  <c r="Q28" i="7"/>
  <c r="P28" i="7"/>
  <c r="AF34" i="7"/>
  <c r="AE35" i="7"/>
  <c r="Q26" i="7"/>
  <c r="P26" i="7"/>
  <c r="AE34" i="7"/>
  <c r="AD35" i="7"/>
  <c r="Q24" i="7"/>
  <c r="P24" i="7"/>
  <c r="AD34" i="7"/>
  <c r="AC35" i="7"/>
  <c r="Q22" i="7"/>
  <c r="P22" i="7"/>
  <c r="AC34" i="7"/>
  <c r="Q20" i="7"/>
  <c r="P20" i="7"/>
  <c r="Q18" i="7"/>
  <c r="P18" i="7"/>
  <c r="Q16" i="7"/>
  <c r="P16" i="7"/>
  <c r="W14" i="7"/>
  <c r="Q14" i="7"/>
  <c r="P14" i="7"/>
  <c r="W13" i="7"/>
  <c r="W12" i="7"/>
  <c r="Q12" i="7"/>
  <c r="P12" i="7"/>
  <c r="O13" i="7"/>
  <c r="W11" i="7"/>
  <c r="W10" i="7"/>
  <c r="Q10" i="7"/>
  <c r="P10" i="7"/>
  <c r="A10" i="7"/>
  <c r="A12" i="7" s="1"/>
  <c r="A14" i="7" s="1"/>
  <c r="A16" i="7" s="1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A40" i="7" s="1"/>
  <c r="A42" i="7" s="1"/>
  <c r="A44" i="7" s="1"/>
  <c r="A46" i="7" s="1"/>
  <c r="A48" i="7" s="1"/>
  <c r="A50" i="7" s="1"/>
  <c r="A52" i="7" s="1"/>
  <c r="A54" i="7" s="1"/>
  <c r="A56" i="7" s="1"/>
  <c r="A58" i="7" s="1"/>
  <c r="A60" i="7" s="1"/>
  <c r="A62" i="7" s="1"/>
  <c r="A64" i="7" s="1"/>
  <c r="A66" i="7" s="1"/>
  <c r="A68" i="7" s="1"/>
  <c r="A70" i="7" s="1"/>
  <c r="A72" i="7" s="1"/>
  <c r="A74" i="7" s="1"/>
  <c r="A76" i="7" s="1"/>
  <c r="A78" i="7" s="1"/>
  <c r="A80" i="7" s="1"/>
  <c r="A82" i="7" s="1"/>
  <c r="A84" i="7" s="1"/>
  <c r="A86" i="7" s="1"/>
  <c r="A88" i="7" s="1"/>
  <c r="A90" i="7" s="1"/>
  <c r="A92" i="7" s="1"/>
  <c r="A94" i="7" s="1"/>
  <c r="A96" i="7" s="1"/>
  <c r="A98" i="7" s="1"/>
  <c r="A100" i="7" s="1"/>
  <c r="W9" i="7"/>
  <c r="W8" i="7"/>
  <c r="Q6" i="7"/>
  <c r="P6" i="7"/>
  <c r="O7" i="7"/>
  <c r="W7" i="7"/>
  <c r="W6" i="7"/>
  <c r="Q8" i="7"/>
  <c r="P8" i="7"/>
  <c r="O9" i="7"/>
  <c r="W5" i="7"/>
  <c r="W4" i="7"/>
  <c r="Q2" i="7"/>
  <c r="P2" i="7"/>
  <c r="W3" i="7"/>
  <c r="O4" i="7"/>
  <c r="R4" i="7" s="1"/>
  <c r="W2" i="7"/>
  <c r="Q4" i="7"/>
  <c r="P4" i="7"/>
  <c r="O100" i="6"/>
  <c r="R100" i="6" s="1"/>
  <c r="Q100" i="6"/>
  <c r="P100" i="6"/>
  <c r="O101" i="6"/>
  <c r="Q98" i="6"/>
  <c r="P98" i="6"/>
  <c r="O99" i="6"/>
  <c r="Q96" i="6"/>
  <c r="P96" i="6"/>
  <c r="O96" i="6"/>
  <c r="R96" i="6" s="1"/>
  <c r="O97" i="6"/>
  <c r="Q94" i="6"/>
  <c r="P94" i="6"/>
  <c r="O92" i="6"/>
  <c r="R92" i="6" s="1"/>
  <c r="Q92" i="6"/>
  <c r="P92" i="6"/>
  <c r="O93" i="6"/>
  <c r="Q90" i="6"/>
  <c r="P90" i="6"/>
  <c r="O91" i="6"/>
  <c r="Q88" i="6"/>
  <c r="P88" i="6"/>
  <c r="O89" i="6"/>
  <c r="Q86" i="6"/>
  <c r="P86" i="6"/>
  <c r="Q84" i="6"/>
  <c r="P84" i="6"/>
  <c r="O85" i="6"/>
  <c r="Q82" i="6"/>
  <c r="P82" i="6"/>
  <c r="O82" i="6"/>
  <c r="R82" i="6" s="1"/>
  <c r="Q80" i="6"/>
  <c r="P80" i="6"/>
  <c r="Q78" i="6"/>
  <c r="P78" i="6"/>
  <c r="O76" i="6"/>
  <c r="R76" i="6" s="1"/>
  <c r="Q76" i="6"/>
  <c r="P76" i="6"/>
  <c r="O77" i="6"/>
  <c r="Q74" i="6"/>
  <c r="P74" i="6"/>
  <c r="O75" i="6"/>
  <c r="Q72" i="6"/>
  <c r="P72" i="6"/>
  <c r="O73" i="6"/>
  <c r="Q70" i="6"/>
  <c r="P70" i="6"/>
  <c r="Q68" i="6"/>
  <c r="P68" i="6"/>
  <c r="O69" i="6"/>
  <c r="Q66" i="6"/>
  <c r="P66" i="6"/>
  <c r="O66" i="6"/>
  <c r="R66" i="6" s="1"/>
  <c r="Q64" i="6"/>
  <c r="P64" i="6"/>
  <c r="Q62" i="6"/>
  <c r="P62" i="6"/>
  <c r="O60" i="6"/>
  <c r="R60" i="6" s="1"/>
  <c r="Q60" i="6"/>
  <c r="P60" i="6"/>
  <c r="O61" i="6"/>
  <c r="Q58" i="6"/>
  <c r="P58" i="6"/>
  <c r="O59" i="6"/>
  <c r="Q56" i="6"/>
  <c r="P56" i="6"/>
  <c r="O57" i="6"/>
  <c r="Q54" i="6"/>
  <c r="P54" i="6"/>
  <c r="Q52" i="6"/>
  <c r="P52" i="6"/>
  <c r="O53" i="6"/>
  <c r="Q50" i="6"/>
  <c r="P50" i="6"/>
  <c r="O51" i="6"/>
  <c r="Q48" i="6"/>
  <c r="P48" i="6"/>
  <c r="O48" i="6"/>
  <c r="R48" i="6" s="1"/>
  <c r="Q46" i="6"/>
  <c r="P46" i="6"/>
  <c r="Q44" i="6"/>
  <c r="P44" i="6"/>
  <c r="Q42" i="6"/>
  <c r="P42" i="6"/>
  <c r="Q40" i="6"/>
  <c r="P40" i="6"/>
  <c r="Q38" i="6"/>
  <c r="P38" i="6"/>
  <c r="Q36" i="6"/>
  <c r="P36" i="6"/>
  <c r="X35" i="6"/>
  <c r="Q34" i="6"/>
  <c r="P34" i="6"/>
  <c r="O35" i="6"/>
  <c r="AH35" i="6"/>
  <c r="Q32" i="6"/>
  <c r="P32" i="6"/>
  <c r="AH34" i="6"/>
  <c r="AG35" i="6"/>
  <c r="Q30" i="6"/>
  <c r="P30" i="6"/>
  <c r="AG34" i="6"/>
  <c r="AF35" i="6"/>
  <c r="Q28" i="6"/>
  <c r="P28" i="6"/>
  <c r="AF34" i="6"/>
  <c r="AE35" i="6"/>
  <c r="Q26" i="6"/>
  <c r="P26" i="6"/>
  <c r="AE34" i="6"/>
  <c r="AD35" i="6"/>
  <c r="Q24" i="6"/>
  <c r="P24" i="6"/>
  <c r="AD34" i="6"/>
  <c r="AC35" i="6"/>
  <c r="Q22" i="6"/>
  <c r="P22" i="6"/>
  <c r="AC34" i="6"/>
  <c r="Q20" i="6"/>
  <c r="P20" i="6"/>
  <c r="Q2" i="6"/>
  <c r="P2" i="6"/>
  <c r="Q12" i="6"/>
  <c r="P12" i="6"/>
  <c r="W14" i="6"/>
  <c r="Q16" i="6"/>
  <c r="P16" i="6"/>
  <c r="W13" i="6"/>
  <c r="W12" i="6"/>
  <c r="Q8" i="6"/>
  <c r="P8" i="6"/>
  <c r="A12" i="6"/>
  <c r="A14" i="6" s="1"/>
  <c r="A16" i="6" s="1"/>
  <c r="A18" i="6" s="1"/>
  <c r="A20" i="6" s="1"/>
  <c r="A22" i="6" s="1"/>
  <c r="A24" i="6" s="1"/>
  <c r="A26" i="6" s="1"/>
  <c r="A28" i="6" s="1"/>
  <c r="A30" i="6" s="1"/>
  <c r="A32" i="6" s="1"/>
  <c r="A34" i="6" s="1"/>
  <c r="A36" i="6" s="1"/>
  <c r="A38" i="6" s="1"/>
  <c r="A40" i="6" s="1"/>
  <c r="A42" i="6" s="1"/>
  <c r="A44" i="6" s="1"/>
  <c r="A46" i="6" s="1"/>
  <c r="A48" i="6" s="1"/>
  <c r="A50" i="6" s="1"/>
  <c r="A52" i="6" s="1"/>
  <c r="A54" i="6" s="1"/>
  <c r="A56" i="6" s="1"/>
  <c r="A58" i="6" s="1"/>
  <c r="A60" i="6" s="1"/>
  <c r="A62" i="6" s="1"/>
  <c r="A64" i="6" s="1"/>
  <c r="A66" i="6" s="1"/>
  <c r="A68" i="6" s="1"/>
  <c r="A70" i="6" s="1"/>
  <c r="A72" i="6" s="1"/>
  <c r="A74" i="6" s="1"/>
  <c r="A76" i="6" s="1"/>
  <c r="A78" i="6" s="1"/>
  <c r="A80" i="6" s="1"/>
  <c r="A82" i="6" s="1"/>
  <c r="A84" i="6" s="1"/>
  <c r="A86" i="6" s="1"/>
  <c r="A88" i="6" s="1"/>
  <c r="A90" i="6" s="1"/>
  <c r="A92" i="6" s="1"/>
  <c r="A94" i="6" s="1"/>
  <c r="A96" i="6" s="1"/>
  <c r="A98" i="6" s="1"/>
  <c r="A100" i="6" s="1"/>
  <c r="W11" i="6"/>
  <c r="W10" i="6"/>
  <c r="Q10" i="6"/>
  <c r="P10" i="6"/>
  <c r="A10" i="6"/>
  <c r="W9" i="6"/>
  <c r="O14" i="6"/>
  <c r="R14" i="6" s="1"/>
  <c r="W8" i="6"/>
  <c r="Q14" i="6"/>
  <c r="P14" i="6"/>
  <c r="W7" i="6"/>
  <c r="W6" i="6"/>
  <c r="Q18" i="6"/>
  <c r="P18" i="6"/>
  <c r="W5" i="6"/>
  <c r="W4" i="6"/>
  <c r="Q6" i="6"/>
  <c r="P6" i="6"/>
  <c r="W3" i="6"/>
  <c r="W2" i="6"/>
  <c r="Q4" i="6"/>
  <c r="P4" i="6"/>
  <c r="Q100" i="5"/>
  <c r="P100" i="5"/>
  <c r="O101" i="5"/>
  <c r="Q98" i="5"/>
  <c r="P98" i="5"/>
  <c r="O99" i="5"/>
  <c r="Q96" i="5"/>
  <c r="P96" i="5"/>
  <c r="Q94" i="5"/>
  <c r="P94" i="5"/>
  <c r="O95" i="5"/>
  <c r="Q92" i="5"/>
  <c r="P92" i="5"/>
  <c r="Q90" i="5"/>
  <c r="P90" i="5"/>
  <c r="O90" i="5"/>
  <c r="R90" i="5" s="1"/>
  <c r="Q88" i="5"/>
  <c r="P88" i="5"/>
  <c r="O89" i="5"/>
  <c r="Q86" i="5"/>
  <c r="P86" i="5"/>
  <c r="Q84" i="5"/>
  <c r="P84" i="5"/>
  <c r="Q82" i="5"/>
  <c r="P82" i="5"/>
  <c r="O83" i="5"/>
  <c r="Q80" i="5"/>
  <c r="P80" i="5"/>
  <c r="O80" i="5"/>
  <c r="R80" i="5" s="1"/>
  <c r="Q78" i="5"/>
  <c r="P78" i="5"/>
  <c r="Q76" i="5"/>
  <c r="P76" i="5"/>
  <c r="O77" i="5"/>
  <c r="Q74" i="5"/>
  <c r="P74" i="5"/>
  <c r="Q72" i="5"/>
  <c r="P72" i="5"/>
  <c r="O72" i="5"/>
  <c r="R72" i="5" s="1"/>
  <c r="Q70" i="5"/>
  <c r="P70" i="5"/>
  <c r="O71" i="5"/>
  <c r="Q68" i="5"/>
  <c r="P68" i="5"/>
  <c r="Q66" i="5"/>
  <c r="P66" i="5"/>
  <c r="O67" i="5"/>
  <c r="Q64" i="5"/>
  <c r="P64" i="5"/>
  <c r="O64" i="5"/>
  <c r="R64" i="5" s="1"/>
  <c r="Q62" i="5"/>
  <c r="P62" i="5"/>
  <c r="O63" i="5"/>
  <c r="Q60" i="5"/>
  <c r="P60" i="5"/>
  <c r="Q58" i="5"/>
  <c r="P58" i="5"/>
  <c r="O59" i="5"/>
  <c r="Q56" i="5"/>
  <c r="P56" i="5"/>
  <c r="Q54" i="5"/>
  <c r="P54" i="5"/>
  <c r="Q52" i="5"/>
  <c r="P52" i="5"/>
  <c r="O52" i="5"/>
  <c r="R52" i="5" s="1"/>
  <c r="Q50" i="5"/>
  <c r="P50" i="5"/>
  <c r="O51" i="5"/>
  <c r="Q48" i="5"/>
  <c r="P48" i="5"/>
  <c r="O49" i="5"/>
  <c r="Q46" i="5"/>
  <c r="P46" i="5"/>
  <c r="Q44" i="5"/>
  <c r="P44" i="5"/>
  <c r="Q42" i="5"/>
  <c r="P42" i="5"/>
  <c r="O43" i="5"/>
  <c r="Q40" i="5"/>
  <c r="P40" i="5"/>
  <c r="Q38" i="5"/>
  <c r="P38" i="5"/>
  <c r="Q36" i="5"/>
  <c r="P36" i="5"/>
  <c r="Q34" i="5"/>
  <c r="P34" i="5"/>
  <c r="O34" i="5"/>
  <c r="R34" i="5" s="1"/>
  <c r="Q32" i="5"/>
  <c r="P32" i="5"/>
  <c r="O32" i="5"/>
  <c r="R32" i="5" s="1"/>
  <c r="Q30" i="5"/>
  <c r="P30" i="5"/>
  <c r="O30" i="5"/>
  <c r="R30" i="5" s="1"/>
  <c r="Q24" i="5"/>
  <c r="P24" i="5"/>
  <c r="O24" i="5"/>
  <c r="R24" i="5" s="1"/>
  <c r="Q16" i="5"/>
  <c r="P16" i="5"/>
  <c r="O17" i="5"/>
  <c r="Q26" i="5"/>
  <c r="P26" i="5"/>
  <c r="Q22" i="5"/>
  <c r="P22" i="5"/>
  <c r="O23" i="5"/>
  <c r="Q4" i="5"/>
  <c r="P4" i="5"/>
  <c r="Q2" i="5"/>
  <c r="P2" i="5"/>
  <c r="Q12" i="5"/>
  <c r="P12" i="5"/>
  <c r="W14" i="5"/>
  <c r="Q20" i="5"/>
  <c r="P20" i="5"/>
  <c r="W13" i="5"/>
  <c r="W12" i="5"/>
  <c r="Q28" i="5"/>
  <c r="P28" i="5"/>
  <c r="W9" i="5"/>
  <c r="W8" i="5"/>
  <c r="Q8" i="5"/>
  <c r="P8" i="5"/>
  <c r="A8" i="5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40" i="5" s="1"/>
  <c r="A42" i="5" s="1"/>
  <c r="A44" i="5" s="1"/>
  <c r="A46" i="5" s="1"/>
  <c r="A48" i="5" s="1"/>
  <c r="A50" i="5" s="1"/>
  <c r="A52" i="5" s="1"/>
  <c r="A54" i="5" s="1"/>
  <c r="A56" i="5" s="1"/>
  <c r="A58" i="5" s="1"/>
  <c r="A60" i="5" s="1"/>
  <c r="A62" i="5" s="1"/>
  <c r="A64" i="5" s="1"/>
  <c r="A66" i="5" s="1"/>
  <c r="A68" i="5" s="1"/>
  <c r="A70" i="5" s="1"/>
  <c r="A72" i="5" s="1"/>
  <c r="A74" i="5" s="1"/>
  <c r="A76" i="5" s="1"/>
  <c r="A78" i="5" s="1"/>
  <c r="A80" i="5" s="1"/>
  <c r="A82" i="5" s="1"/>
  <c r="A84" i="5" s="1"/>
  <c r="A86" i="5" s="1"/>
  <c r="A88" i="5" s="1"/>
  <c r="A90" i="5" s="1"/>
  <c r="A92" i="5" s="1"/>
  <c r="A94" i="5" s="1"/>
  <c r="A96" i="5" s="1"/>
  <c r="A98" i="5" s="1"/>
  <c r="A100" i="5" s="1"/>
  <c r="W11" i="5"/>
  <c r="W10" i="5"/>
  <c r="Q18" i="5"/>
  <c r="P18" i="5"/>
  <c r="W7" i="5"/>
  <c r="W6" i="5"/>
  <c r="Q14" i="5"/>
  <c r="P14" i="5"/>
  <c r="W5" i="5"/>
  <c r="W4" i="5"/>
  <c r="Q6" i="5"/>
  <c r="P6" i="5"/>
  <c r="W3" i="5"/>
  <c r="W2" i="5"/>
  <c r="Q10" i="5"/>
  <c r="P10" i="5"/>
  <c r="Q100" i="4"/>
  <c r="P100" i="4"/>
  <c r="O100" i="4"/>
  <c r="R100" i="4" s="1"/>
  <c r="Q98" i="4"/>
  <c r="P98" i="4"/>
  <c r="O99" i="4"/>
  <c r="Q96" i="4"/>
  <c r="P96" i="4"/>
  <c r="Q94" i="4"/>
  <c r="P94" i="4"/>
  <c r="Q92" i="4"/>
  <c r="P92" i="4"/>
  <c r="Q90" i="4"/>
  <c r="P90" i="4"/>
  <c r="O91" i="4"/>
  <c r="Q88" i="4"/>
  <c r="P88" i="4"/>
  <c r="Q86" i="4"/>
  <c r="P86" i="4"/>
  <c r="Q84" i="4"/>
  <c r="P84" i="4"/>
  <c r="O84" i="4"/>
  <c r="R84" i="4" s="1"/>
  <c r="Q82" i="4"/>
  <c r="P82" i="4"/>
  <c r="Q80" i="4"/>
  <c r="P80" i="4"/>
  <c r="O81" i="4"/>
  <c r="Q78" i="4"/>
  <c r="P78" i="4"/>
  <c r="Q76" i="4"/>
  <c r="P76" i="4"/>
  <c r="O76" i="4"/>
  <c r="R76" i="4" s="1"/>
  <c r="Q74" i="4"/>
  <c r="P74" i="4"/>
  <c r="Q72" i="4"/>
  <c r="P72" i="4"/>
  <c r="O73" i="4"/>
  <c r="Q70" i="4"/>
  <c r="P70" i="4"/>
  <c r="Q68" i="4"/>
  <c r="P68" i="4"/>
  <c r="Q66" i="4"/>
  <c r="P66" i="4"/>
  <c r="Q64" i="4"/>
  <c r="P64" i="4"/>
  <c r="O65" i="4"/>
  <c r="Q62" i="4"/>
  <c r="P62" i="4"/>
  <c r="Q60" i="4"/>
  <c r="P60" i="4"/>
  <c r="Q58" i="4"/>
  <c r="P58" i="4"/>
  <c r="Q56" i="4"/>
  <c r="P56" i="4"/>
  <c r="O57" i="4"/>
  <c r="Q54" i="4"/>
  <c r="P54" i="4"/>
  <c r="Q52" i="4"/>
  <c r="P52" i="4"/>
  <c r="O53" i="4"/>
  <c r="Q50" i="4"/>
  <c r="P50" i="4"/>
  <c r="Q48" i="4"/>
  <c r="P48" i="4"/>
  <c r="O49" i="4"/>
  <c r="Q46" i="4"/>
  <c r="P46" i="4"/>
  <c r="Q44" i="4"/>
  <c r="P44" i="4"/>
  <c r="O44" i="4"/>
  <c r="R44" i="4" s="1"/>
  <c r="Q42" i="4"/>
  <c r="P42" i="4"/>
  <c r="Q30" i="4"/>
  <c r="P30" i="4"/>
  <c r="Q32" i="4"/>
  <c r="P32" i="4"/>
  <c r="Q2" i="4"/>
  <c r="P2" i="4"/>
  <c r="O3" i="4"/>
  <c r="Q4" i="4"/>
  <c r="P4" i="4"/>
  <c r="Q18" i="4"/>
  <c r="P18" i="4"/>
  <c r="Q6" i="4"/>
  <c r="P6" i="4"/>
  <c r="Q8" i="4"/>
  <c r="P8" i="4"/>
  <c r="Q34" i="4"/>
  <c r="P34" i="4"/>
  <c r="Q10" i="4"/>
  <c r="P10" i="4"/>
  <c r="Q40" i="4"/>
  <c r="P40" i="4"/>
  <c r="Q36" i="4"/>
  <c r="P36" i="4"/>
  <c r="Q28" i="4"/>
  <c r="P28" i="4"/>
  <c r="Q22" i="4"/>
  <c r="P22" i="4"/>
  <c r="W24" i="4"/>
  <c r="Q26" i="4"/>
  <c r="P26" i="4"/>
  <c r="W9" i="4"/>
  <c r="W8" i="4"/>
  <c r="Q24" i="4"/>
  <c r="P24" i="4"/>
  <c r="W7" i="4"/>
  <c r="W6" i="4"/>
  <c r="Q16" i="4"/>
  <c r="P16" i="4"/>
  <c r="A6" i="4"/>
  <c r="A8" i="4" s="1"/>
  <c r="W17" i="4"/>
  <c r="W16" i="4"/>
  <c r="Q38" i="4"/>
  <c r="P38" i="4"/>
  <c r="W5" i="4"/>
  <c r="W3" i="4"/>
  <c r="Q20" i="4"/>
  <c r="P20" i="4"/>
  <c r="W4" i="4"/>
  <c r="W2" i="4"/>
  <c r="Q14" i="4"/>
  <c r="P14" i="4"/>
  <c r="W15" i="4"/>
  <c r="W14" i="4"/>
  <c r="Q12" i="4"/>
  <c r="P12" i="4"/>
  <c r="Q100" i="3"/>
  <c r="P100" i="3"/>
  <c r="O100" i="3"/>
  <c r="R100" i="3" s="1"/>
  <c r="Q98" i="3"/>
  <c r="P98" i="3"/>
  <c r="Q96" i="3"/>
  <c r="P96" i="3"/>
  <c r="O96" i="3"/>
  <c r="R96" i="3" s="1"/>
  <c r="Q94" i="3"/>
  <c r="P94" i="3"/>
  <c r="Q92" i="3"/>
  <c r="P92" i="3"/>
  <c r="O92" i="3"/>
  <c r="R92" i="3" s="1"/>
  <c r="Q90" i="3"/>
  <c r="P90" i="3"/>
  <c r="O91" i="3"/>
  <c r="Q88" i="3"/>
  <c r="P88" i="3"/>
  <c r="O88" i="3"/>
  <c r="R88" i="3" s="1"/>
  <c r="O89" i="3"/>
  <c r="Q86" i="3"/>
  <c r="P86" i="3"/>
  <c r="Q84" i="3"/>
  <c r="P84" i="3"/>
  <c r="O85" i="3"/>
  <c r="Q82" i="3"/>
  <c r="P82" i="3"/>
  <c r="Q80" i="3"/>
  <c r="P80" i="3"/>
  <c r="Q78" i="3"/>
  <c r="P78" i="3"/>
  <c r="O79" i="3"/>
  <c r="Q76" i="3"/>
  <c r="P76" i="3"/>
  <c r="O77" i="3"/>
  <c r="Q74" i="3"/>
  <c r="P74" i="3"/>
  <c r="Q72" i="3"/>
  <c r="P72" i="3"/>
  <c r="Q70" i="3"/>
  <c r="P70" i="3"/>
  <c r="O71" i="3"/>
  <c r="Q68" i="3"/>
  <c r="P68" i="3"/>
  <c r="O69" i="3"/>
  <c r="Q66" i="3"/>
  <c r="P66" i="3"/>
  <c r="Q60" i="3"/>
  <c r="P60" i="3"/>
  <c r="Q18" i="3"/>
  <c r="P18" i="3"/>
  <c r="O19" i="3"/>
  <c r="Q8" i="3"/>
  <c r="P8" i="3"/>
  <c r="O9" i="3"/>
  <c r="Q12" i="3"/>
  <c r="P12" i="3"/>
  <c r="Q46" i="3"/>
  <c r="P46" i="3"/>
  <c r="Q48" i="3"/>
  <c r="P48" i="3"/>
  <c r="O49" i="3"/>
  <c r="Q34" i="3"/>
  <c r="P34" i="3"/>
  <c r="O35" i="3"/>
  <c r="Q62" i="3"/>
  <c r="P62" i="3"/>
  <c r="Q2" i="3"/>
  <c r="P2" i="3"/>
  <c r="Q64" i="3"/>
  <c r="P64" i="3"/>
  <c r="Q38" i="3"/>
  <c r="P38" i="3"/>
  <c r="O39" i="3"/>
  <c r="Q42" i="3"/>
  <c r="P42" i="3"/>
  <c r="Q36" i="3"/>
  <c r="P36" i="3"/>
  <c r="Q44" i="3"/>
  <c r="P44" i="3"/>
  <c r="Q40" i="3"/>
  <c r="P40" i="3"/>
  <c r="O41" i="3"/>
  <c r="Q20" i="3"/>
  <c r="P20" i="3"/>
  <c r="Q52" i="3"/>
  <c r="P52" i="3"/>
  <c r="O53" i="3"/>
  <c r="O56" i="3"/>
  <c r="R56" i="3" s="1"/>
  <c r="Q56" i="3"/>
  <c r="P56" i="3"/>
  <c r="Q4" i="3"/>
  <c r="P4" i="3"/>
  <c r="Q26" i="3"/>
  <c r="P26" i="3"/>
  <c r="Q28" i="3"/>
  <c r="P28" i="3"/>
  <c r="O29" i="3"/>
  <c r="Q32" i="3"/>
  <c r="P32" i="3"/>
  <c r="O32" i="3"/>
  <c r="R32" i="3" s="1"/>
  <c r="Q16" i="3"/>
  <c r="P16" i="3"/>
  <c r="O17" i="3"/>
  <c r="Q58" i="3"/>
  <c r="P58" i="3"/>
  <c r="Q24" i="3"/>
  <c r="P24" i="3"/>
  <c r="W28" i="3"/>
  <c r="Q22" i="3"/>
  <c r="P22" i="3"/>
  <c r="W9" i="3"/>
  <c r="W8" i="3"/>
  <c r="Q10" i="3"/>
  <c r="P10" i="3"/>
  <c r="O10" i="3"/>
  <c r="R10" i="3" s="1"/>
  <c r="W7" i="3"/>
  <c r="Q6" i="3"/>
  <c r="P6" i="3"/>
  <c r="A8" i="3"/>
  <c r="W5" i="3"/>
  <c r="W3" i="3"/>
  <c r="Q30" i="3"/>
  <c r="P30" i="3"/>
  <c r="O30" i="3"/>
  <c r="R30" i="3" s="1"/>
  <c r="W2" i="3"/>
  <c r="W4" i="3"/>
  <c r="Q54" i="3"/>
  <c r="P54" i="3"/>
  <c r="O54" i="3"/>
  <c r="R54" i="3" s="1"/>
  <c r="W19" i="3"/>
  <c r="W18" i="3"/>
  <c r="Q50" i="3"/>
  <c r="P50" i="3"/>
  <c r="W17" i="3"/>
  <c r="W16" i="3"/>
  <c r="Q14" i="3"/>
  <c r="P14" i="3"/>
  <c r="O15" i="3"/>
  <c r="Q100" i="2"/>
  <c r="P100" i="2"/>
  <c r="Q98" i="2"/>
  <c r="P98" i="2"/>
  <c r="Q96" i="2"/>
  <c r="P96" i="2"/>
  <c r="Q94" i="2"/>
  <c r="P94" i="2"/>
  <c r="Q92" i="2"/>
  <c r="P92" i="2"/>
  <c r="Q38" i="2"/>
  <c r="P38" i="2"/>
  <c r="Q66" i="2"/>
  <c r="P66" i="2"/>
  <c r="Q18" i="2"/>
  <c r="P18" i="2"/>
  <c r="Q44" i="2"/>
  <c r="P44" i="2"/>
  <c r="Q40" i="2"/>
  <c r="P40" i="2"/>
  <c r="Q6" i="2"/>
  <c r="P6" i="2"/>
  <c r="Q30" i="2"/>
  <c r="P30" i="2"/>
  <c r="Q46" i="2"/>
  <c r="P46" i="2"/>
  <c r="Q74" i="2"/>
  <c r="P74" i="2"/>
  <c r="Q12" i="2"/>
  <c r="P12" i="2"/>
  <c r="Q80" i="2"/>
  <c r="P80" i="2"/>
  <c r="Q4" i="2"/>
  <c r="P4" i="2"/>
  <c r="Q64" i="2"/>
  <c r="P64" i="2"/>
  <c r="Q2" i="2"/>
  <c r="P2" i="2"/>
  <c r="Q16" i="2"/>
  <c r="P16" i="2"/>
  <c r="Q22" i="2"/>
  <c r="P22" i="2"/>
  <c r="Q32" i="2"/>
  <c r="P32" i="2"/>
  <c r="Q28" i="2"/>
  <c r="P28" i="2"/>
  <c r="Q78" i="2"/>
  <c r="P78" i="2"/>
  <c r="Q76" i="2"/>
  <c r="P76" i="2"/>
  <c r="Q72" i="2"/>
  <c r="P72" i="2"/>
  <c r="Q52" i="2"/>
  <c r="P52" i="2"/>
  <c r="Q68" i="2"/>
  <c r="P68" i="2"/>
  <c r="Q8" i="2"/>
  <c r="P8" i="2"/>
  <c r="Q14" i="2"/>
  <c r="P14" i="2"/>
  <c r="Q36" i="2"/>
  <c r="P36" i="2"/>
  <c r="Q42" i="2"/>
  <c r="P42" i="2"/>
  <c r="Q86" i="2"/>
  <c r="P86" i="2"/>
  <c r="Q56" i="2"/>
  <c r="P56" i="2"/>
  <c r="Q82" i="2"/>
  <c r="P82" i="2"/>
  <c r="Q50" i="2"/>
  <c r="P50" i="2"/>
  <c r="Q62" i="2"/>
  <c r="P62" i="2"/>
  <c r="Q90" i="2"/>
  <c r="P90" i="2"/>
  <c r="Q48" i="2"/>
  <c r="P48" i="2"/>
  <c r="Q34" i="2"/>
  <c r="P34" i="2"/>
  <c r="Q26" i="2"/>
  <c r="P26" i="2"/>
  <c r="Q24" i="2"/>
  <c r="P24" i="2"/>
  <c r="Q84" i="2"/>
  <c r="P84" i="2"/>
  <c r="W26" i="2"/>
  <c r="Q88" i="2"/>
  <c r="P88" i="2"/>
  <c r="W25" i="2"/>
  <c r="W24" i="2"/>
  <c r="Q70" i="2"/>
  <c r="P70" i="2"/>
  <c r="W33" i="2"/>
  <c r="W32" i="2"/>
  <c r="Q54" i="2"/>
  <c r="P54" i="2"/>
  <c r="O55" i="2"/>
  <c r="W6" i="2"/>
  <c r="W7" i="2"/>
  <c r="Q58" i="2"/>
  <c r="P58" i="2"/>
  <c r="O58" i="2"/>
  <c r="R58" i="2" s="1"/>
  <c r="W23" i="2"/>
  <c r="Q60" i="2"/>
  <c r="P60" i="2"/>
  <c r="W2" i="2"/>
  <c r="W8" i="2"/>
  <c r="Q20" i="2"/>
  <c r="P20" i="2"/>
  <c r="O21" i="2"/>
  <c r="W9" i="2"/>
  <c r="W5" i="2"/>
  <c r="Q10" i="2"/>
  <c r="P10" i="2"/>
  <c r="O10" i="2"/>
  <c r="R10" i="2" s="1"/>
  <c r="Q12" i="1"/>
  <c r="P12" i="1"/>
  <c r="Q34" i="1"/>
  <c r="P34" i="1"/>
  <c r="Q16" i="1"/>
  <c r="P16" i="1"/>
  <c r="Q18" i="1"/>
  <c r="P18" i="1"/>
  <c r="Q14" i="1"/>
  <c r="P14" i="1"/>
  <c r="Q26" i="1"/>
  <c r="P26" i="1"/>
  <c r="Q24" i="1"/>
  <c r="P24" i="1"/>
  <c r="W30" i="1"/>
  <c r="W11" i="1"/>
  <c r="W10" i="1"/>
  <c r="Q4" i="1"/>
  <c r="P4" i="1"/>
  <c r="A10" i="1"/>
  <c r="W29" i="1"/>
  <c r="W28" i="1"/>
  <c r="W9" i="1"/>
  <c r="W8" i="1"/>
  <c r="Q8" i="1"/>
  <c r="P8" i="1"/>
  <c r="Q42" i="1"/>
  <c r="P42" i="1"/>
  <c r="Q32" i="1"/>
  <c r="P32" i="1"/>
  <c r="Q54" i="1"/>
  <c r="P54" i="1"/>
  <c r="O45" i="4" l="1"/>
  <c r="O40" i="5"/>
  <c r="R40" i="5" s="1"/>
  <c r="O36" i="6"/>
  <c r="R36" i="6" s="1"/>
  <c r="O38" i="6"/>
  <c r="R38" i="6" s="1"/>
  <c r="O41" i="6"/>
  <c r="O45" i="6"/>
  <c r="O46" i="6"/>
  <c r="R46" i="6" s="1"/>
  <c r="O49" i="6"/>
  <c r="O52" i="6"/>
  <c r="R52" i="6" s="1"/>
  <c r="O86" i="6"/>
  <c r="R86" i="6" s="1"/>
  <c r="Z35" i="7"/>
  <c r="O46" i="7"/>
  <c r="R46" i="7" s="1"/>
  <c r="O62" i="7"/>
  <c r="R62" i="7" s="1"/>
  <c r="O78" i="7"/>
  <c r="R78" i="7" s="1"/>
  <c r="O63" i="6"/>
  <c r="O65" i="6"/>
  <c r="O81" i="6"/>
  <c r="O95" i="6"/>
  <c r="O19" i="7"/>
  <c r="O48" i="7"/>
  <c r="R48" i="7" s="1"/>
  <c r="O64" i="7"/>
  <c r="R64" i="7" s="1"/>
  <c r="O80" i="7"/>
  <c r="R80" i="7" s="1"/>
  <c r="O96" i="7"/>
  <c r="R96" i="7" s="1"/>
  <c r="Y35" i="7"/>
  <c r="O56" i="6"/>
  <c r="R56" i="6" s="1"/>
  <c r="O72" i="6"/>
  <c r="R72" i="6" s="1"/>
  <c r="O88" i="6"/>
  <c r="R88" i="6" s="1"/>
  <c r="O40" i="7"/>
  <c r="R40" i="7" s="1"/>
  <c r="O51" i="7"/>
  <c r="O56" i="7"/>
  <c r="R56" i="7" s="1"/>
  <c r="O67" i="7"/>
  <c r="O72" i="7"/>
  <c r="R72" i="7" s="1"/>
  <c r="O83" i="7"/>
  <c r="O88" i="7"/>
  <c r="R88" i="7" s="1"/>
  <c r="O2" i="6"/>
  <c r="R2" i="6" s="1"/>
  <c r="O40" i="6"/>
  <c r="R40" i="6" s="1"/>
  <c r="O50" i="6"/>
  <c r="R50" i="6" s="1"/>
  <c r="O64" i="6"/>
  <c r="R64" i="6" s="1"/>
  <c r="O68" i="6"/>
  <c r="R68" i="6" s="1"/>
  <c r="O80" i="6"/>
  <c r="R80" i="6" s="1"/>
  <c r="O84" i="6"/>
  <c r="R84" i="6" s="1"/>
  <c r="O98" i="6"/>
  <c r="R98" i="6" s="1"/>
  <c r="O37" i="6"/>
  <c r="O42" i="6"/>
  <c r="R42" i="6" s="1"/>
  <c r="O79" i="6"/>
  <c r="O11" i="6"/>
  <c r="O44" i="6"/>
  <c r="R44" i="6" s="1"/>
  <c r="O54" i="6"/>
  <c r="R54" i="6" s="1"/>
  <c r="O58" i="6"/>
  <c r="R58" i="6" s="1"/>
  <c r="O67" i="6"/>
  <c r="O70" i="6"/>
  <c r="R70" i="6" s="1"/>
  <c r="O74" i="6"/>
  <c r="R74" i="6" s="1"/>
  <c r="O83" i="6"/>
  <c r="O87" i="6"/>
  <c r="O90" i="6"/>
  <c r="R90" i="6" s="1"/>
  <c r="O5" i="7"/>
  <c r="O41" i="5"/>
  <c r="O62" i="5"/>
  <c r="R62" i="5" s="1"/>
  <c r="O76" i="5"/>
  <c r="R76" i="5" s="1"/>
  <c r="O81" i="5"/>
  <c r="O91" i="5"/>
  <c r="O56" i="5"/>
  <c r="R56" i="5" s="1"/>
  <c r="O70" i="5"/>
  <c r="R70" i="5" s="1"/>
  <c r="O68" i="5"/>
  <c r="R68" i="5" s="1"/>
  <c r="O86" i="5"/>
  <c r="R86" i="5" s="1"/>
  <c r="O8" i="5"/>
  <c r="R8" i="5" s="1"/>
  <c r="O18" i="5"/>
  <c r="R18" i="5" s="1"/>
  <c r="O56" i="4"/>
  <c r="R56" i="4" s="1"/>
  <c r="O88" i="4"/>
  <c r="R88" i="4" s="1"/>
  <c r="O24" i="4"/>
  <c r="R24" i="4" s="1"/>
  <c r="O29" i="4"/>
  <c r="O11" i="7"/>
  <c r="O15" i="6"/>
  <c r="O5" i="6"/>
  <c r="O7" i="6"/>
  <c r="O19" i="6"/>
  <c r="O3" i="6"/>
  <c r="O7" i="5"/>
  <c r="O19" i="5"/>
  <c r="O40" i="4"/>
  <c r="R40" i="4" s="1"/>
  <c r="O96" i="4"/>
  <c r="R96" i="4" s="1"/>
  <c r="O9" i="4"/>
  <c r="O18" i="4"/>
  <c r="R18" i="4" s="1"/>
  <c r="O80" i="4"/>
  <c r="R80" i="4" s="1"/>
  <c r="O28" i="4"/>
  <c r="R28" i="4" s="1"/>
  <c r="O52" i="4"/>
  <c r="R52" i="4" s="1"/>
  <c r="O16" i="4"/>
  <c r="R16" i="4" s="1"/>
  <c r="O85" i="4"/>
  <c r="O89" i="4"/>
  <c r="O34" i="12"/>
  <c r="R34" i="12" s="1"/>
  <c r="O2" i="5"/>
  <c r="R2" i="5" s="1"/>
  <c r="O27" i="5"/>
  <c r="O39" i="5"/>
  <c r="O48" i="5"/>
  <c r="R48" i="5" s="1"/>
  <c r="O57" i="5"/>
  <c r="O58" i="5"/>
  <c r="R58" i="5" s="1"/>
  <c r="O61" i="5"/>
  <c r="O88" i="5"/>
  <c r="R88" i="5" s="1"/>
  <c r="O94" i="5"/>
  <c r="R94" i="5" s="1"/>
  <c r="O97" i="5"/>
  <c r="O47" i="5"/>
  <c r="O87" i="5"/>
  <c r="O96" i="5"/>
  <c r="R96" i="5" s="1"/>
  <c r="O29" i="5"/>
  <c r="O20" i="5"/>
  <c r="R20" i="5" s="1"/>
  <c r="O36" i="5"/>
  <c r="R36" i="5" s="1"/>
  <c r="O55" i="5"/>
  <c r="O10" i="5"/>
  <c r="R10" i="5" s="1"/>
  <c r="O15" i="5"/>
  <c r="O35" i="5"/>
  <c r="O44" i="5"/>
  <c r="R44" i="5" s="1"/>
  <c r="O69" i="5"/>
  <c r="O85" i="5"/>
  <c r="O78" i="5"/>
  <c r="R78" i="5" s="1"/>
  <c r="O100" i="5"/>
  <c r="R100" i="5" s="1"/>
  <c r="O27" i="4"/>
  <c r="O48" i="4"/>
  <c r="R48" i="4" s="1"/>
  <c r="O77" i="4"/>
  <c r="O97" i="4"/>
  <c r="O61" i="4"/>
  <c r="O69" i="4"/>
  <c r="O95" i="4"/>
  <c r="O10" i="4"/>
  <c r="R10" i="4" s="1"/>
  <c r="O31" i="4"/>
  <c r="O92" i="4"/>
  <c r="R92" i="4" s="1"/>
  <c r="O14" i="4"/>
  <c r="R14" i="4" s="1"/>
  <c r="O20" i="4"/>
  <c r="R20" i="4" s="1"/>
  <c r="O39" i="4"/>
  <c r="O43" i="14"/>
  <c r="O48" i="14"/>
  <c r="R48" i="14" s="1"/>
  <c r="O45" i="14"/>
  <c r="O56" i="14"/>
  <c r="R56" i="14" s="1"/>
  <c r="O38" i="14"/>
  <c r="R38" i="14" s="1"/>
  <c r="O12" i="14"/>
  <c r="R12" i="14" s="1"/>
  <c r="O7" i="14"/>
  <c r="O97" i="14"/>
  <c r="O20" i="14"/>
  <c r="R20" i="14" s="1"/>
  <c r="O41" i="14"/>
  <c r="O69" i="14"/>
  <c r="O77" i="14"/>
  <c r="O85" i="14"/>
  <c r="O95" i="14"/>
  <c r="O47" i="14"/>
  <c r="O67" i="14"/>
  <c r="O75" i="14"/>
  <c r="O83" i="14"/>
  <c r="O91" i="14"/>
  <c r="O20" i="3"/>
  <c r="R20" i="3" s="1"/>
  <c r="O84" i="3"/>
  <c r="R84" i="3" s="1"/>
  <c r="O87" i="3"/>
  <c r="O63" i="3"/>
  <c r="O13" i="3"/>
  <c r="O67" i="3"/>
  <c r="O75" i="3"/>
  <c r="O83" i="3"/>
  <c r="O26" i="3"/>
  <c r="R26" i="3" s="1"/>
  <c r="O101" i="3"/>
  <c r="O47" i="3"/>
  <c r="O61" i="3"/>
  <c r="O73" i="3"/>
  <c r="O81" i="3"/>
  <c r="O97" i="3"/>
  <c r="O93" i="3"/>
  <c r="O99" i="3"/>
  <c r="O95" i="3"/>
  <c r="O9" i="13"/>
  <c r="O47" i="13"/>
  <c r="O55" i="13"/>
  <c r="O63" i="13"/>
  <c r="O71" i="13"/>
  <c r="O79" i="13"/>
  <c r="O101" i="13"/>
  <c r="O6" i="13"/>
  <c r="R6" i="13" s="1"/>
  <c r="O16" i="13"/>
  <c r="R16" i="13" s="1"/>
  <c r="O25" i="13"/>
  <c r="O87" i="13"/>
  <c r="O94" i="13"/>
  <c r="R94" i="13" s="1"/>
  <c r="O97" i="13"/>
  <c r="O89" i="13"/>
  <c r="O21" i="13"/>
  <c r="O29" i="13"/>
  <c r="O83" i="13"/>
  <c r="O20" i="13"/>
  <c r="R20" i="13" s="1"/>
  <c r="O2" i="13"/>
  <c r="R2" i="13" s="1"/>
  <c r="O4" i="13"/>
  <c r="R4" i="13" s="1"/>
  <c r="O30" i="13"/>
  <c r="R30" i="13" s="1"/>
  <c r="O82" i="13"/>
  <c r="R82" i="13" s="1"/>
  <c r="O39" i="13"/>
  <c r="O14" i="13"/>
  <c r="R14" i="13" s="1"/>
  <c r="O48" i="13"/>
  <c r="R48" i="13" s="1"/>
  <c r="O56" i="13"/>
  <c r="R56" i="13" s="1"/>
  <c r="O64" i="13"/>
  <c r="R64" i="13" s="1"/>
  <c r="O72" i="13"/>
  <c r="R72" i="13" s="1"/>
  <c r="O81" i="13"/>
  <c r="O71" i="2"/>
  <c r="O49" i="2"/>
  <c r="O70" i="2"/>
  <c r="R70" i="2" s="1"/>
  <c r="O63" i="2"/>
  <c r="O57" i="2"/>
  <c r="O27" i="2"/>
  <c r="O59" i="2"/>
  <c r="O83" i="2"/>
  <c r="R56" i="1"/>
  <c r="R20" i="1"/>
  <c r="R6" i="1"/>
  <c r="O28" i="1"/>
  <c r="R28" i="1" s="1"/>
  <c r="O15" i="1"/>
  <c r="O55" i="1"/>
  <c r="O43" i="1"/>
  <c r="R30" i="1"/>
  <c r="R10" i="1"/>
  <c r="R60" i="1"/>
  <c r="O9" i="1"/>
  <c r="O16" i="1"/>
  <c r="R16" i="1" s="1"/>
  <c r="O39" i="1"/>
  <c r="O47" i="1"/>
  <c r="R36" i="1"/>
  <c r="R44" i="1"/>
  <c r="O10" i="6"/>
  <c r="R10" i="6" s="1"/>
  <c r="O9" i="6"/>
  <c r="O17" i="6"/>
  <c r="O4" i="6"/>
  <c r="R4" i="6" s="1"/>
  <c r="O6" i="7"/>
  <c r="R6" i="7" s="1"/>
  <c r="O3" i="7"/>
  <c r="O10" i="7"/>
  <c r="R10" i="7" s="1"/>
  <c r="O2" i="7"/>
  <c r="R2" i="7" s="1"/>
  <c r="O8" i="7"/>
  <c r="R8" i="7" s="1"/>
  <c r="O21" i="4"/>
  <c r="O25" i="4"/>
  <c r="O41" i="4"/>
  <c r="O8" i="4"/>
  <c r="R8" i="4" s="1"/>
  <c r="O38" i="4"/>
  <c r="R38" i="4" s="1"/>
  <c r="O26" i="4"/>
  <c r="R26" i="4" s="1"/>
  <c r="O4" i="4"/>
  <c r="R4" i="4" s="1"/>
  <c r="O13" i="4"/>
  <c r="O12" i="4"/>
  <c r="R12" i="4" s="1"/>
  <c r="O15" i="4"/>
  <c r="O17" i="4"/>
  <c r="O35" i="4"/>
  <c r="O19" i="4"/>
  <c r="O40" i="14"/>
  <c r="R40" i="14" s="1"/>
  <c r="O32" i="14"/>
  <c r="R32" i="14" s="1"/>
  <c r="O22" i="14"/>
  <c r="R22" i="14" s="1"/>
  <c r="O34" i="14"/>
  <c r="R34" i="14" s="1"/>
  <c r="O2" i="14"/>
  <c r="R2" i="14" s="1"/>
  <c r="O50" i="14"/>
  <c r="R50" i="14" s="1"/>
  <c r="O61" i="14"/>
  <c r="O8" i="14"/>
  <c r="R8" i="14" s="1"/>
  <c r="O42" i="14"/>
  <c r="R42" i="14" s="1"/>
  <c r="O57" i="14"/>
  <c r="O5" i="14"/>
  <c r="O25" i="14"/>
  <c r="O59" i="14"/>
  <c r="O53" i="14"/>
  <c r="O29" i="14"/>
  <c r="O31" i="3"/>
  <c r="O27" i="3"/>
  <c r="O21" i="3"/>
  <c r="O5" i="3"/>
  <c r="O37" i="3"/>
  <c r="O3" i="3"/>
  <c r="O11" i="3"/>
  <c r="O59" i="3"/>
  <c r="O4" i="3"/>
  <c r="R4" i="3" s="1"/>
  <c r="O52" i="3"/>
  <c r="R52" i="3" s="1"/>
  <c r="O14" i="3"/>
  <c r="R14" i="3" s="1"/>
  <c r="O33" i="3"/>
  <c r="O55" i="3"/>
  <c r="O25" i="3"/>
  <c r="O28" i="3"/>
  <c r="R28" i="3" s="1"/>
  <c r="O57" i="3"/>
  <c r="O11" i="5"/>
  <c r="O3" i="5"/>
  <c r="O9" i="5"/>
  <c r="O21" i="5"/>
  <c r="O6" i="5"/>
  <c r="R6" i="5" s="1"/>
  <c r="O14" i="5"/>
  <c r="R14" i="5" s="1"/>
  <c r="Y35" i="14"/>
  <c r="Z35" i="14"/>
  <c r="O36" i="14"/>
  <c r="R36" i="14" s="1"/>
  <c r="O14" i="14"/>
  <c r="R14" i="14" s="1"/>
  <c r="O26" i="14"/>
  <c r="R26" i="14" s="1"/>
  <c r="O39" i="14"/>
  <c r="O10" i="14"/>
  <c r="R10" i="14" s="1"/>
  <c r="O13" i="14"/>
  <c r="O3" i="14"/>
  <c r="O16" i="14"/>
  <c r="R16" i="14" s="1"/>
  <c r="O46" i="14"/>
  <c r="R46" i="14" s="1"/>
  <c r="O62" i="14"/>
  <c r="R62" i="14" s="1"/>
  <c r="O66" i="14"/>
  <c r="R66" i="14" s="1"/>
  <c r="O70" i="14"/>
  <c r="R70" i="14" s="1"/>
  <c r="O74" i="14"/>
  <c r="R74" i="14" s="1"/>
  <c r="O78" i="14"/>
  <c r="R78" i="14" s="1"/>
  <c r="O82" i="14"/>
  <c r="R82" i="14" s="1"/>
  <c r="O86" i="14"/>
  <c r="R86" i="14" s="1"/>
  <c r="O90" i="14"/>
  <c r="R90" i="14" s="1"/>
  <c r="O94" i="14"/>
  <c r="R94" i="14" s="1"/>
  <c r="O98" i="14"/>
  <c r="R98" i="14" s="1"/>
  <c r="O23" i="14"/>
  <c r="O35" i="14"/>
  <c r="O51" i="14"/>
  <c r="O30" i="14"/>
  <c r="R30" i="14" s="1"/>
  <c r="O6" i="14"/>
  <c r="R6" i="14" s="1"/>
  <c r="O54" i="14"/>
  <c r="R54" i="14" s="1"/>
  <c r="O64" i="14"/>
  <c r="R64" i="14" s="1"/>
  <c r="O68" i="14"/>
  <c r="R68" i="14" s="1"/>
  <c r="O72" i="14"/>
  <c r="R72" i="14" s="1"/>
  <c r="O76" i="14"/>
  <c r="R76" i="14" s="1"/>
  <c r="O80" i="14"/>
  <c r="R80" i="14" s="1"/>
  <c r="O84" i="14"/>
  <c r="R84" i="14" s="1"/>
  <c r="O88" i="14"/>
  <c r="R88" i="14" s="1"/>
  <c r="O5" i="13"/>
  <c r="O26" i="13"/>
  <c r="R26" i="13" s="1"/>
  <c r="O40" i="13"/>
  <c r="R40" i="13" s="1"/>
  <c r="O54" i="13"/>
  <c r="R54" i="13" s="1"/>
  <c r="O7" i="13"/>
  <c r="O36" i="13"/>
  <c r="R36" i="13" s="1"/>
  <c r="O24" i="13"/>
  <c r="R24" i="13" s="1"/>
  <c r="O35" i="13"/>
  <c r="O8" i="13"/>
  <c r="R8" i="13" s="1"/>
  <c r="O46" i="13"/>
  <c r="R46" i="13" s="1"/>
  <c r="O62" i="13"/>
  <c r="R62" i="13" s="1"/>
  <c r="O43" i="13"/>
  <c r="O51" i="13"/>
  <c r="O59" i="13"/>
  <c r="O67" i="13"/>
  <c r="O75" i="13"/>
  <c r="O78" i="13"/>
  <c r="R78" i="13" s="1"/>
  <c r="O70" i="13"/>
  <c r="R70" i="13" s="1"/>
  <c r="O31" i="13"/>
  <c r="O13" i="13"/>
  <c r="O23" i="13"/>
  <c r="O45" i="13"/>
  <c r="O53" i="13"/>
  <c r="O61" i="13"/>
  <c r="O69" i="13"/>
  <c r="O3" i="13"/>
  <c r="O76" i="13"/>
  <c r="R76" i="13" s="1"/>
  <c r="O80" i="13"/>
  <c r="R80" i="13" s="1"/>
  <c r="O84" i="13"/>
  <c r="R84" i="13" s="1"/>
  <c r="O88" i="13"/>
  <c r="R88" i="13" s="1"/>
  <c r="O92" i="13"/>
  <c r="R92" i="13" s="1"/>
  <c r="O96" i="13"/>
  <c r="R96" i="13" s="1"/>
  <c r="O100" i="13"/>
  <c r="R100" i="13" s="1"/>
  <c r="O20" i="2"/>
  <c r="R20" i="2" s="1"/>
  <c r="O60" i="2"/>
  <c r="R60" i="2" s="1"/>
  <c r="O35" i="2"/>
  <c r="O51" i="2"/>
  <c r="O25" i="2"/>
  <c r="O11" i="2"/>
  <c r="O54" i="2"/>
  <c r="R54" i="2" s="1"/>
  <c r="O91" i="2"/>
  <c r="O85" i="2"/>
  <c r="O61" i="2"/>
  <c r="O89" i="2"/>
  <c r="O41" i="1"/>
  <c r="O49" i="1"/>
  <c r="O28" i="12"/>
  <c r="R28" i="12" s="1"/>
  <c r="O6" i="12"/>
  <c r="R6" i="12" s="1"/>
  <c r="O41" i="12"/>
  <c r="O46" i="12"/>
  <c r="R46" i="12" s="1"/>
  <c r="O49" i="12"/>
  <c r="O54" i="12"/>
  <c r="R54" i="12" s="1"/>
  <c r="O57" i="12"/>
  <c r="O62" i="12"/>
  <c r="R62" i="12" s="1"/>
  <c r="O8" i="12"/>
  <c r="R8" i="12" s="1"/>
  <c r="O22" i="12"/>
  <c r="R22" i="12" s="1"/>
  <c r="O43" i="12"/>
  <c r="O51" i="12"/>
  <c r="O59" i="12"/>
  <c r="O64" i="12"/>
  <c r="R64" i="12" s="1"/>
  <c r="O68" i="12"/>
  <c r="R68" i="12" s="1"/>
  <c r="O72" i="12"/>
  <c r="R72" i="12" s="1"/>
  <c r="O76" i="12"/>
  <c r="R76" i="12" s="1"/>
  <c r="O80" i="12"/>
  <c r="R80" i="12" s="1"/>
  <c r="O84" i="12"/>
  <c r="R84" i="12" s="1"/>
  <c r="O88" i="12"/>
  <c r="R88" i="12" s="1"/>
  <c r="O92" i="12"/>
  <c r="R92" i="12" s="1"/>
  <c r="O96" i="12"/>
  <c r="R96" i="12" s="1"/>
  <c r="O100" i="12"/>
  <c r="R100" i="12" s="1"/>
  <c r="O45" i="12"/>
  <c r="O53" i="12"/>
  <c r="O61" i="12"/>
  <c r="O11" i="12"/>
  <c r="O13" i="12"/>
  <c r="O66" i="12"/>
  <c r="R66" i="12" s="1"/>
  <c r="O70" i="12"/>
  <c r="R70" i="12" s="1"/>
  <c r="O74" i="12"/>
  <c r="R74" i="12" s="1"/>
  <c r="O78" i="12"/>
  <c r="R78" i="12" s="1"/>
  <c r="O82" i="12"/>
  <c r="R82" i="12" s="1"/>
  <c r="O8" i="1"/>
  <c r="R8" i="1" s="1"/>
  <c r="O27" i="1"/>
  <c r="O4" i="1"/>
  <c r="R4" i="1" s="1"/>
  <c r="O25" i="1"/>
  <c r="O52" i="1"/>
  <c r="R52" i="1" s="1"/>
  <c r="O42" i="1"/>
  <c r="R42" i="1" s="1"/>
  <c r="O18" i="1"/>
  <c r="R18" i="1" s="1"/>
  <c r="O23" i="1"/>
  <c r="O33" i="1"/>
  <c r="O46" i="1"/>
  <c r="R46" i="1" s="1"/>
  <c r="O97" i="2"/>
  <c r="O96" i="2"/>
  <c r="R96" i="2" s="1"/>
  <c r="O5" i="1"/>
  <c r="O34" i="2"/>
  <c r="R34" i="2" s="1"/>
  <c r="O48" i="2"/>
  <c r="R48" i="2" s="1"/>
  <c r="O90" i="2"/>
  <c r="R90" i="2" s="1"/>
  <c r="O62" i="2"/>
  <c r="R62" i="2" s="1"/>
  <c r="O50" i="2"/>
  <c r="R50" i="2" s="1"/>
  <c r="O82" i="2"/>
  <c r="R82" i="2" s="1"/>
  <c r="O73" i="2"/>
  <c r="O72" i="2"/>
  <c r="R72" i="2" s="1"/>
  <c r="O65" i="2"/>
  <c r="O64" i="2"/>
  <c r="R64" i="2" s="1"/>
  <c r="O41" i="2"/>
  <c r="O40" i="2"/>
  <c r="R40" i="2" s="1"/>
  <c r="O99" i="2"/>
  <c r="O98" i="2"/>
  <c r="R98" i="2" s="1"/>
  <c r="O7" i="3"/>
  <c r="O6" i="3"/>
  <c r="R6" i="3" s="1"/>
  <c r="O23" i="3"/>
  <c r="O22" i="3"/>
  <c r="R22" i="3" s="1"/>
  <c r="O43" i="3"/>
  <c r="O42" i="3"/>
  <c r="R42" i="3" s="1"/>
  <c r="O3" i="2"/>
  <c r="O2" i="2"/>
  <c r="R2" i="2" s="1"/>
  <c r="O45" i="3"/>
  <c r="O44" i="3"/>
  <c r="R44" i="3" s="1"/>
  <c r="O22" i="1"/>
  <c r="R22" i="1" s="1"/>
  <c r="O38" i="1"/>
  <c r="R38" i="1" s="1"/>
  <c r="O32" i="1"/>
  <c r="R32" i="1" s="1"/>
  <c r="O40" i="1"/>
  <c r="R40" i="1" s="1"/>
  <c r="R58" i="1"/>
  <c r="R12" i="1"/>
  <c r="O87" i="2"/>
  <c r="O86" i="2"/>
  <c r="R86" i="2" s="1"/>
  <c r="O77" i="2"/>
  <c r="O76" i="2"/>
  <c r="R76" i="2" s="1"/>
  <c r="O5" i="2"/>
  <c r="O4" i="2"/>
  <c r="R4" i="2" s="1"/>
  <c r="O45" i="2"/>
  <c r="O44" i="2"/>
  <c r="R44" i="2" s="1"/>
  <c r="O101" i="2"/>
  <c r="O100" i="2"/>
  <c r="R100" i="2" s="1"/>
  <c r="O65" i="3"/>
  <c r="O64" i="3"/>
  <c r="R64" i="3" s="1"/>
  <c r="O24" i="1"/>
  <c r="R24" i="1" s="1"/>
  <c r="O14" i="1"/>
  <c r="R14" i="1" s="1"/>
  <c r="O19" i="1"/>
  <c r="O17" i="1"/>
  <c r="O53" i="1"/>
  <c r="O29" i="1"/>
  <c r="O84" i="2"/>
  <c r="R84" i="2" s="1"/>
  <c r="O26" i="2"/>
  <c r="R26" i="2" s="1"/>
  <c r="O43" i="2"/>
  <c r="O42" i="2"/>
  <c r="R42" i="2" s="1"/>
  <c r="O79" i="2"/>
  <c r="O78" i="2"/>
  <c r="R78" i="2" s="1"/>
  <c r="O81" i="2"/>
  <c r="O80" i="2"/>
  <c r="R80" i="2" s="1"/>
  <c r="O19" i="2"/>
  <c r="O18" i="2"/>
  <c r="R18" i="2" s="1"/>
  <c r="O53" i="2"/>
  <c r="O52" i="2"/>
  <c r="R52" i="2" s="1"/>
  <c r="O37" i="2"/>
  <c r="O36" i="2"/>
  <c r="R36" i="2" s="1"/>
  <c r="O29" i="2"/>
  <c r="O28" i="2"/>
  <c r="R28" i="2" s="1"/>
  <c r="O13" i="2"/>
  <c r="O12" i="2"/>
  <c r="R12" i="2" s="1"/>
  <c r="O67" i="2"/>
  <c r="O66" i="2"/>
  <c r="R66" i="2" s="1"/>
  <c r="O15" i="2"/>
  <c r="O14" i="2"/>
  <c r="R14" i="2" s="1"/>
  <c r="O33" i="2"/>
  <c r="O32" i="2"/>
  <c r="R32" i="2" s="1"/>
  <c r="O75" i="2"/>
  <c r="O74" i="2"/>
  <c r="R74" i="2" s="1"/>
  <c r="O39" i="2"/>
  <c r="O38" i="2"/>
  <c r="R38" i="2" s="1"/>
  <c r="O54" i="1"/>
  <c r="R54" i="1" s="1"/>
  <c r="O48" i="1"/>
  <c r="R48" i="1" s="1"/>
  <c r="R34" i="1"/>
  <c r="O88" i="2"/>
  <c r="R88" i="2" s="1"/>
  <c r="O56" i="2"/>
  <c r="R56" i="2" s="1"/>
  <c r="O9" i="2"/>
  <c r="O8" i="2"/>
  <c r="R8" i="2" s="1"/>
  <c r="O23" i="2"/>
  <c r="O22" i="2"/>
  <c r="R22" i="2" s="1"/>
  <c r="O47" i="2"/>
  <c r="O46" i="2"/>
  <c r="R46" i="2" s="1"/>
  <c r="O93" i="2"/>
  <c r="O92" i="2"/>
  <c r="R92" i="2" s="1"/>
  <c r="O51" i="3"/>
  <c r="O50" i="3"/>
  <c r="R50" i="3" s="1"/>
  <c r="O7" i="2"/>
  <c r="O6" i="2"/>
  <c r="R6" i="2" s="1"/>
  <c r="O26" i="1"/>
  <c r="R26" i="1" s="1"/>
  <c r="O24" i="2"/>
  <c r="R24" i="2" s="1"/>
  <c r="O69" i="2"/>
  <c r="O68" i="2"/>
  <c r="R68" i="2" s="1"/>
  <c r="O17" i="2"/>
  <c r="O16" i="2"/>
  <c r="R16" i="2" s="1"/>
  <c r="O31" i="2"/>
  <c r="O30" i="2"/>
  <c r="R30" i="2" s="1"/>
  <c r="O95" i="2"/>
  <c r="O94" i="2"/>
  <c r="R94" i="2" s="1"/>
  <c r="O62" i="3"/>
  <c r="R62" i="3" s="1"/>
  <c r="O48" i="3"/>
  <c r="R48" i="3" s="1"/>
  <c r="O12" i="3"/>
  <c r="R12" i="3" s="1"/>
  <c r="O18" i="3"/>
  <c r="R18" i="3" s="1"/>
  <c r="O66" i="3"/>
  <c r="R66" i="3" s="1"/>
  <c r="O70" i="3"/>
  <c r="R70" i="3" s="1"/>
  <c r="O74" i="3"/>
  <c r="R74" i="3" s="1"/>
  <c r="O78" i="3"/>
  <c r="R78" i="3" s="1"/>
  <c r="O82" i="3"/>
  <c r="R82" i="3" s="1"/>
  <c r="O86" i="3"/>
  <c r="R86" i="3" s="1"/>
  <c r="O90" i="3"/>
  <c r="R90" i="3" s="1"/>
  <c r="O94" i="3"/>
  <c r="R94" i="3" s="1"/>
  <c r="O98" i="3"/>
  <c r="R98" i="3" s="1"/>
  <c r="O37" i="4"/>
  <c r="O36" i="4"/>
  <c r="R36" i="4" s="1"/>
  <c r="O7" i="4"/>
  <c r="O5" i="4"/>
  <c r="O30" i="4"/>
  <c r="R30" i="4" s="1"/>
  <c r="O67" i="4"/>
  <c r="O66" i="4"/>
  <c r="R66" i="4" s="1"/>
  <c r="O72" i="4"/>
  <c r="R72" i="4" s="1"/>
  <c r="O93" i="4"/>
  <c r="O101" i="4"/>
  <c r="O28" i="5"/>
  <c r="R28" i="5" s="1"/>
  <c r="O16" i="5"/>
  <c r="R16" i="5" s="1"/>
  <c r="O60" i="5"/>
  <c r="R60" i="5" s="1"/>
  <c r="O82" i="5"/>
  <c r="R82" i="5" s="1"/>
  <c r="O94" i="6"/>
  <c r="R94" i="6" s="1"/>
  <c r="O15" i="7"/>
  <c r="O14" i="7"/>
  <c r="R14" i="7" s="1"/>
  <c r="O58" i="3"/>
  <c r="R58" i="3" s="1"/>
  <c r="O6" i="4"/>
  <c r="R6" i="4" s="1"/>
  <c r="O55" i="4"/>
  <c r="O54" i="4"/>
  <c r="R54" i="4" s="1"/>
  <c r="O60" i="4"/>
  <c r="R60" i="4" s="1"/>
  <c r="O87" i="4"/>
  <c r="O86" i="4"/>
  <c r="R86" i="4" s="1"/>
  <c r="O31" i="5"/>
  <c r="O34" i="6"/>
  <c r="R34" i="6" s="1"/>
  <c r="O23" i="4"/>
  <c r="O22" i="4"/>
  <c r="R22" i="4" s="1"/>
  <c r="O43" i="4"/>
  <c r="O42" i="4"/>
  <c r="R42" i="4" s="1"/>
  <c r="O75" i="4"/>
  <c r="O74" i="4"/>
  <c r="R74" i="4" s="1"/>
  <c r="O79" i="5"/>
  <c r="O78" i="6"/>
  <c r="R78" i="6" s="1"/>
  <c r="O11" i="4"/>
  <c r="O34" i="4"/>
  <c r="R34" i="4" s="1"/>
  <c r="O2" i="4"/>
  <c r="R2" i="4" s="1"/>
  <c r="O63" i="4"/>
  <c r="O62" i="4"/>
  <c r="R62" i="4" s="1"/>
  <c r="O68" i="4"/>
  <c r="R68" i="4" s="1"/>
  <c r="O5" i="5"/>
  <c r="O4" i="5"/>
  <c r="R4" i="5" s="1"/>
  <c r="O26" i="5"/>
  <c r="R26" i="5" s="1"/>
  <c r="O6" i="6"/>
  <c r="R6" i="6" s="1"/>
  <c r="O16" i="6"/>
  <c r="R16" i="6" s="1"/>
  <c r="O22" i="6"/>
  <c r="R22" i="6" s="1"/>
  <c r="O23" i="6"/>
  <c r="O28" i="6"/>
  <c r="R28" i="6" s="1"/>
  <c r="O29" i="6"/>
  <c r="O40" i="3"/>
  <c r="R40" i="3" s="1"/>
  <c r="O36" i="3"/>
  <c r="R36" i="3" s="1"/>
  <c r="O38" i="3"/>
  <c r="R38" i="3" s="1"/>
  <c r="O2" i="3"/>
  <c r="R2" i="3" s="1"/>
  <c r="O34" i="3"/>
  <c r="R34" i="3" s="1"/>
  <c r="O46" i="3"/>
  <c r="R46" i="3" s="1"/>
  <c r="O8" i="3"/>
  <c r="R8" i="3" s="1"/>
  <c r="O60" i="3"/>
  <c r="R60" i="3" s="1"/>
  <c r="O68" i="3"/>
  <c r="R68" i="3" s="1"/>
  <c r="O72" i="3"/>
  <c r="R72" i="3" s="1"/>
  <c r="O76" i="3"/>
  <c r="R76" i="3" s="1"/>
  <c r="O80" i="3"/>
  <c r="R80" i="3" s="1"/>
  <c r="O51" i="4"/>
  <c r="O50" i="4"/>
  <c r="R50" i="4" s="1"/>
  <c r="O83" i="4"/>
  <c r="O82" i="4"/>
  <c r="R82" i="4" s="1"/>
  <c r="O25" i="5"/>
  <c r="O62" i="6"/>
  <c r="R62" i="6" s="1"/>
  <c r="O24" i="3"/>
  <c r="R24" i="3" s="1"/>
  <c r="O16" i="3"/>
  <c r="R16" i="3" s="1"/>
  <c r="O33" i="4"/>
  <c r="O32" i="4"/>
  <c r="R32" i="4" s="1"/>
  <c r="O71" i="4"/>
  <c r="O70" i="4"/>
  <c r="R70" i="4" s="1"/>
  <c r="O37" i="5"/>
  <c r="O45" i="5"/>
  <c r="O53" i="5"/>
  <c r="O65" i="5"/>
  <c r="O73" i="5"/>
  <c r="O93" i="5"/>
  <c r="O92" i="5"/>
  <c r="R92" i="5" s="1"/>
  <c r="Z35" i="6"/>
  <c r="O34" i="7"/>
  <c r="R34" i="7" s="1"/>
  <c r="O35" i="7"/>
  <c r="O59" i="4"/>
  <c r="O58" i="4"/>
  <c r="R58" i="4" s="1"/>
  <c r="O64" i="4"/>
  <c r="R64" i="4" s="1"/>
  <c r="O22" i="5"/>
  <c r="R22" i="5" s="1"/>
  <c r="O33" i="5"/>
  <c r="Y35" i="6"/>
  <c r="O47" i="6"/>
  <c r="O26" i="7"/>
  <c r="R26" i="7" s="1"/>
  <c r="O27" i="7"/>
  <c r="O47" i="4"/>
  <c r="O46" i="4"/>
  <c r="R46" i="4" s="1"/>
  <c r="O79" i="4"/>
  <c r="O78" i="4"/>
  <c r="R78" i="4" s="1"/>
  <c r="O13" i="5"/>
  <c r="O12" i="5"/>
  <c r="R12" i="5" s="1"/>
  <c r="O75" i="5"/>
  <c r="O74" i="5"/>
  <c r="R74" i="5" s="1"/>
  <c r="O30" i="6"/>
  <c r="R30" i="6" s="1"/>
  <c r="O31" i="6"/>
  <c r="O39" i="6"/>
  <c r="O55" i="6"/>
  <c r="O71" i="6"/>
  <c r="O17" i="7"/>
  <c r="O16" i="7"/>
  <c r="R16" i="7" s="1"/>
  <c r="O28" i="7"/>
  <c r="R28" i="7" s="1"/>
  <c r="O29" i="7"/>
  <c r="O50" i="7"/>
  <c r="R50" i="7" s="1"/>
  <c r="O66" i="7"/>
  <c r="R66" i="7" s="1"/>
  <c r="O82" i="7"/>
  <c r="R82" i="7" s="1"/>
  <c r="O98" i="7"/>
  <c r="R98" i="7" s="1"/>
  <c r="O66" i="5"/>
  <c r="R66" i="5" s="1"/>
  <c r="O84" i="5"/>
  <c r="R84" i="5" s="1"/>
  <c r="O98" i="5"/>
  <c r="R98" i="5" s="1"/>
  <c r="O18" i="6"/>
  <c r="R18" i="6" s="1"/>
  <c r="O8" i="6"/>
  <c r="R8" i="6" s="1"/>
  <c r="O13" i="6"/>
  <c r="O12" i="6"/>
  <c r="R12" i="6" s="1"/>
  <c r="O24" i="6"/>
  <c r="R24" i="6" s="1"/>
  <c r="O25" i="6"/>
  <c r="O32" i="6"/>
  <c r="R32" i="6" s="1"/>
  <c r="O33" i="6"/>
  <c r="O22" i="7"/>
  <c r="R22" i="7" s="1"/>
  <c r="O23" i="7"/>
  <c r="O47" i="7"/>
  <c r="O63" i="7"/>
  <c r="O79" i="7"/>
  <c r="O95" i="7"/>
  <c r="O90" i="4"/>
  <c r="R90" i="4" s="1"/>
  <c r="O94" i="4"/>
  <c r="R94" i="4" s="1"/>
  <c r="O98" i="4"/>
  <c r="R98" i="4" s="1"/>
  <c r="O38" i="5"/>
  <c r="R38" i="5" s="1"/>
  <c r="O42" i="5"/>
  <c r="R42" i="5" s="1"/>
  <c r="O46" i="5"/>
  <c r="R46" i="5" s="1"/>
  <c r="O50" i="5"/>
  <c r="R50" i="5" s="1"/>
  <c r="O54" i="5"/>
  <c r="R54" i="5" s="1"/>
  <c r="O12" i="7"/>
  <c r="R12" i="7" s="1"/>
  <c r="O18" i="7"/>
  <c r="R18" i="7" s="1"/>
  <c r="O32" i="7"/>
  <c r="R32" i="7" s="1"/>
  <c r="O33" i="7"/>
  <c r="O43" i="7"/>
  <c r="O59" i="7"/>
  <c r="O75" i="7"/>
  <c r="O91" i="7"/>
  <c r="O21" i="7"/>
  <c r="O20" i="7"/>
  <c r="R20" i="7" s="1"/>
  <c r="O30" i="7"/>
  <c r="R30" i="7" s="1"/>
  <c r="O31" i="7"/>
  <c r="O39" i="7"/>
  <c r="O55" i="7"/>
  <c r="O71" i="7"/>
  <c r="O87" i="7"/>
  <c r="O43" i="6"/>
  <c r="O24" i="7"/>
  <c r="R24" i="7" s="1"/>
  <c r="O25" i="7"/>
  <c r="O21" i="6"/>
  <c r="O20" i="6"/>
  <c r="R20" i="6" s="1"/>
  <c r="O26" i="6"/>
  <c r="R26" i="6" s="1"/>
  <c r="O27" i="6"/>
  <c r="A12" i="1" l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58" i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24" i="2"/>
  <c r="A26" i="2"/>
  <c r="A28" i="2" s="1"/>
  <c r="A30" i="2" s="1"/>
  <c r="A32" i="2" s="1"/>
  <c r="A34" i="2" s="1"/>
  <c r="A36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A58" i="2" s="1"/>
  <c r="A60" i="2" s="1"/>
  <c r="A62" i="2" s="1"/>
  <c r="A64" i="2" s="1"/>
  <c r="A66" i="2" s="1"/>
  <c r="A68" i="2" s="1"/>
  <c r="A70" i="2" s="1"/>
  <c r="A72" i="2" s="1"/>
  <c r="A74" i="2" s="1"/>
  <c r="A76" i="2" s="1"/>
  <c r="A78" i="2" s="1"/>
  <c r="A80" i="2" s="1"/>
  <c r="A82" i="2" s="1"/>
  <c r="A84" i="2" s="1"/>
  <c r="A86" i="2" s="1"/>
  <c r="A88" i="2" s="1"/>
  <c r="A90" i="2" s="1"/>
  <c r="A92" i="2" s="1"/>
  <c r="A94" i="2" s="1"/>
  <c r="A96" i="2" s="1"/>
  <c r="A98" i="2" s="1"/>
  <c r="A100" i="2" s="1"/>
  <c r="A8" i="2"/>
  <c r="A10" i="2" s="1"/>
  <c r="A12" i="2" s="1"/>
  <c r="A14" i="2" s="1"/>
  <c r="A16" i="2" s="1"/>
  <c r="A18" i="2" s="1"/>
  <c r="A20" i="2" s="1"/>
  <c r="A12" i="13"/>
  <c r="A14" i="13" s="1"/>
  <c r="A16" i="13" s="1"/>
  <c r="A18" i="13" s="1"/>
  <c r="A22" i="13"/>
  <c r="A24" i="13" s="1"/>
  <c r="A26" i="13" s="1"/>
  <c r="A28" i="13" s="1"/>
  <c r="A30" i="13" s="1"/>
  <c r="A32" i="13" s="1"/>
  <c r="A34" i="13" s="1"/>
  <c r="A36" i="13" s="1"/>
  <c r="A38" i="13" s="1"/>
  <c r="A40" i="13" s="1"/>
  <c r="A42" i="13" s="1"/>
  <c r="A44" i="13" s="1"/>
  <c r="A46" i="13" s="1"/>
  <c r="A48" i="13" s="1"/>
  <c r="A50" i="13" s="1"/>
  <c r="A52" i="13" s="1"/>
  <c r="A54" i="13" s="1"/>
  <c r="A56" i="13" s="1"/>
  <c r="A58" i="13" s="1"/>
  <c r="A60" i="13" s="1"/>
  <c r="A62" i="13" s="1"/>
  <c r="A64" i="13" s="1"/>
  <c r="A66" i="13" s="1"/>
  <c r="A68" i="13" s="1"/>
  <c r="A70" i="13" s="1"/>
  <c r="A72" i="13" s="1"/>
  <c r="A74" i="13" s="1"/>
  <c r="A76" i="13" s="1"/>
  <c r="A78" i="13" s="1"/>
  <c r="A80" i="13" s="1"/>
  <c r="A82" i="13" s="1"/>
  <c r="A84" i="13" s="1"/>
  <c r="A86" i="13" s="1"/>
  <c r="A88" i="13" s="1"/>
  <c r="A90" i="13" s="1"/>
  <c r="A92" i="13" s="1"/>
  <c r="A94" i="13" s="1"/>
  <c r="A96" i="13" s="1"/>
  <c r="A98" i="13" s="1"/>
  <c r="A100" i="13" s="1"/>
  <c r="A20" i="3"/>
  <c r="A22" i="3" s="1"/>
  <c r="A24" i="3" s="1"/>
  <c r="A26" i="3" s="1"/>
  <c r="A28" i="3" s="1"/>
  <c r="A30" i="3" s="1"/>
  <c r="A32" i="3" s="1"/>
  <c r="A34" i="3" s="1"/>
  <c r="A36" i="3" s="1"/>
  <c r="A38" i="3" s="1"/>
  <c r="A40" i="3" s="1"/>
  <c r="A42" i="3" s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A84" i="3" s="1"/>
  <c r="A86" i="3" s="1"/>
  <c r="A88" i="3" s="1"/>
  <c r="A90" i="3" s="1"/>
  <c r="A92" i="3" s="1"/>
  <c r="A94" i="3" s="1"/>
  <c r="A96" i="3" s="1"/>
  <c r="A98" i="3" s="1"/>
  <c r="A100" i="3" s="1"/>
  <c r="A10" i="3"/>
  <c r="A12" i="3" s="1"/>
  <c r="A14" i="3" s="1"/>
  <c r="A14" i="14"/>
  <c r="A16" i="14" s="1"/>
  <c r="A4" i="14"/>
  <c r="A20" i="14"/>
  <c r="A22" i="14" s="1"/>
  <c r="A24" i="14" s="1"/>
  <c r="A26" i="14" s="1"/>
  <c r="A28" i="14" s="1"/>
  <c r="A30" i="14" s="1"/>
  <c r="A32" i="14" s="1"/>
  <c r="A34" i="14" s="1"/>
  <c r="A36" i="14" s="1"/>
  <c r="A38" i="14" s="1"/>
  <c r="A40" i="14" s="1"/>
  <c r="A42" i="14" s="1"/>
  <c r="A44" i="14" s="1"/>
  <c r="A46" i="14" s="1"/>
  <c r="A48" i="14" s="1"/>
  <c r="A50" i="14" s="1"/>
  <c r="A52" i="14" s="1"/>
  <c r="A54" i="14" s="1"/>
  <c r="A56" i="14" s="1"/>
  <c r="A58" i="14" s="1"/>
  <c r="A60" i="14" s="1"/>
  <c r="A62" i="14" s="1"/>
  <c r="A64" i="14" s="1"/>
  <c r="A66" i="14" s="1"/>
  <c r="A68" i="14" s="1"/>
  <c r="A70" i="14" s="1"/>
  <c r="A72" i="14" s="1"/>
  <c r="A74" i="14" s="1"/>
  <c r="A76" i="14" s="1"/>
  <c r="A78" i="14" s="1"/>
  <c r="A80" i="14" s="1"/>
  <c r="A82" i="14" s="1"/>
  <c r="A84" i="14" s="1"/>
  <c r="A86" i="14" s="1"/>
  <c r="A88" i="14" s="1"/>
  <c r="A90" i="14" s="1"/>
  <c r="A92" i="14" s="1"/>
  <c r="A94" i="14" s="1"/>
  <c r="A96" i="14" s="1"/>
  <c r="A98" i="14" s="1"/>
  <c r="A100" i="14" s="1"/>
  <c r="A18" i="4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A58" i="4" s="1"/>
  <c r="A60" i="4" s="1"/>
  <c r="A62" i="4" s="1"/>
  <c r="A64" i="4" s="1"/>
  <c r="A66" i="4" s="1"/>
  <c r="A68" i="4" s="1"/>
  <c r="A70" i="4" s="1"/>
  <c r="A72" i="4" s="1"/>
  <c r="A74" i="4" s="1"/>
  <c r="A76" i="4" s="1"/>
  <c r="A78" i="4" s="1"/>
  <c r="A80" i="4" s="1"/>
  <c r="A82" i="4" s="1"/>
  <c r="A84" i="4" s="1"/>
  <c r="A86" i="4" s="1"/>
  <c r="A88" i="4" s="1"/>
  <c r="A90" i="4" s="1"/>
  <c r="A92" i="4" s="1"/>
  <c r="A94" i="4" s="1"/>
  <c r="A96" i="4" s="1"/>
  <c r="A98" i="4" s="1"/>
  <c r="A100" i="4" s="1"/>
  <c r="A10" i="4"/>
  <c r="A12" i="4" s="1"/>
</calcChain>
</file>

<file path=xl/sharedStrings.xml><?xml version="1.0" encoding="utf-8"?>
<sst xmlns="http://schemas.openxmlformats.org/spreadsheetml/2006/main" count="2852" uniqueCount="256">
  <si>
    <t>Tekmovalec CE</t>
  </si>
  <si>
    <t>Društvo</t>
  </si>
  <si>
    <t>Sestava</t>
  </si>
  <si>
    <t>E1</t>
  </si>
  <si>
    <t>E2</t>
  </si>
  <si>
    <t>E3</t>
  </si>
  <si>
    <t>E4</t>
  </si>
  <si>
    <t>HD1</t>
  </si>
  <si>
    <t>ToF</t>
  </si>
  <si>
    <t>D</t>
  </si>
  <si>
    <t>P</t>
  </si>
  <si>
    <t>E</t>
  </si>
  <si>
    <t>Skupaj</t>
  </si>
  <si>
    <t>Seštevek</t>
  </si>
  <si>
    <t>Ime in Priimek</t>
  </si>
  <si>
    <t>Ime društva</t>
  </si>
  <si>
    <t>Rezultat</t>
  </si>
  <si>
    <t>Ekipa</t>
  </si>
  <si>
    <t>obvezna (4+2)</t>
  </si>
  <si>
    <t>poljubna (4+2)</t>
  </si>
  <si>
    <t>Ekipni rezultat</t>
  </si>
  <si>
    <t>Eva Petelinc</t>
  </si>
  <si>
    <t>R1</t>
  </si>
  <si>
    <t>R2</t>
  </si>
  <si>
    <t xml:space="preserve"> </t>
  </si>
  <si>
    <t>DŠR Murska Sobota</t>
  </si>
  <si>
    <t>ŠD Partizan Renče</t>
  </si>
  <si>
    <t>Tekmovalec</t>
  </si>
  <si>
    <t>ŠD Šentilj</t>
  </si>
  <si>
    <t>društvo</t>
  </si>
  <si>
    <t>obvezna:</t>
  </si>
  <si>
    <t>poljubna:</t>
  </si>
  <si>
    <t>Tekmovalec MDE</t>
  </si>
  <si>
    <t>ŠD Moste</t>
  </si>
  <si>
    <t>Metka Arčon</t>
  </si>
  <si>
    <t>Lana Saksida</t>
  </si>
  <si>
    <t>Tekmovalec SDI</t>
  </si>
  <si>
    <t>Matic Bremec</t>
  </si>
  <si>
    <t>Mai Žmuc</t>
  </si>
  <si>
    <t>Urh Skamen</t>
  </si>
  <si>
    <t>Tekmovalec MLE</t>
  </si>
  <si>
    <t>obvezna (3+2)</t>
  </si>
  <si>
    <t>poljubna (3+2)</t>
  </si>
  <si>
    <t>Maruša Samec</t>
  </si>
  <si>
    <t>Vika Magdič</t>
  </si>
  <si>
    <t>Tekmovalec MLI</t>
  </si>
  <si>
    <t>Aleks Hvala</t>
  </si>
  <si>
    <t>Jure Rupar</t>
  </si>
  <si>
    <t>Tekmovalec ČLE</t>
  </si>
  <si>
    <t>Soča Sršen</t>
  </si>
  <si>
    <t>Tekmovalec ČLI</t>
  </si>
  <si>
    <t>Tekmovalec MLI finale</t>
  </si>
  <si>
    <t>Tekmovalec ČLI finale</t>
  </si>
  <si>
    <t>Neli Dobrecovič Mohar</t>
  </si>
  <si>
    <t>Zoja Stefanovič</t>
  </si>
  <si>
    <t>Ula Videtič</t>
  </si>
  <si>
    <t>Kira Kuznetsova</t>
  </si>
  <si>
    <t>Niko Mahmutović</t>
  </si>
  <si>
    <t>Tekmovalec CI</t>
  </si>
  <si>
    <t>Tekmovalec MDI</t>
  </si>
  <si>
    <t>ŠD Matrica GYM</t>
  </si>
  <si>
    <t>Janez Radej</t>
  </si>
  <si>
    <t>Jan Bertoncelj</t>
  </si>
  <si>
    <t>Jaka Bertoncelj</t>
  </si>
  <si>
    <t>Luka Rupnik</t>
  </si>
  <si>
    <t>Anže Furlan</t>
  </si>
  <si>
    <t>Klea Stevanović</t>
  </si>
  <si>
    <t>Kaja Lotrič</t>
  </si>
  <si>
    <t>Samo Trojanšek</t>
  </si>
  <si>
    <t>Neja Grobiša</t>
  </si>
  <si>
    <t>Massimiliano Bon</t>
  </si>
  <si>
    <t>Bojan Harej</t>
  </si>
  <si>
    <t>Gal Juretič</t>
  </si>
  <si>
    <t>Mark Martinuč</t>
  </si>
  <si>
    <t>Klara Uršič</t>
  </si>
  <si>
    <t>Lana Dolinar</t>
  </si>
  <si>
    <t>Zarja Saksida</t>
  </si>
  <si>
    <t>Freestyle klub Celje</t>
  </si>
  <si>
    <t>Tal Majcen Škoflek</t>
  </si>
  <si>
    <t>Lukas Bajt Vručinić</t>
  </si>
  <si>
    <t>Stela Batagelj</t>
  </si>
  <si>
    <t>Eva Černe</t>
  </si>
  <si>
    <t>Pia Ban</t>
  </si>
  <si>
    <t>Maja Papa</t>
  </si>
  <si>
    <t>Ema Mikeln</t>
  </si>
  <si>
    <t>Karin Logar</t>
  </si>
  <si>
    <t>Gaja Fabijan</t>
  </si>
  <si>
    <t>Mia Furlan</t>
  </si>
  <si>
    <t>Zala Špacapan</t>
  </si>
  <si>
    <t>TŠD Orehovlje</t>
  </si>
  <si>
    <t>Iza Lavrenčič</t>
  </si>
  <si>
    <t>Yenny Nemec Almonte</t>
  </si>
  <si>
    <t>Erazem Bricelj</t>
  </si>
  <si>
    <t>Vita Fir</t>
  </si>
  <si>
    <t>Veda Panić</t>
  </si>
  <si>
    <t>Gašper Novak</t>
  </si>
  <si>
    <t>Timotej Košec</t>
  </si>
  <si>
    <t>Sergej Aškerc</t>
  </si>
  <si>
    <t>Lan Bricelj</t>
  </si>
  <si>
    <t>Tin Ernest Kogoj</t>
  </si>
  <si>
    <t>Št.</t>
  </si>
  <si>
    <t>Nika Doltar</t>
  </si>
  <si>
    <t>Abi Ražman Godnič</t>
  </si>
  <si>
    <t>Nola Zrim</t>
  </si>
  <si>
    <t>Anže Arčon</t>
  </si>
  <si>
    <t>Sofia Rabič</t>
  </si>
  <si>
    <t>Tian Kariž</t>
  </si>
  <si>
    <t>Nikolaj Kržič</t>
  </si>
  <si>
    <t>ŠK FlipCapris</t>
  </si>
  <si>
    <t>Maša Fartelj</t>
  </si>
  <si>
    <t>Ema Horvat</t>
  </si>
  <si>
    <t>Iva Šabjan</t>
  </si>
  <si>
    <t>Matija Vilfan</t>
  </si>
  <si>
    <t>SD Beograd Matica</t>
  </si>
  <si>
    <t>Lana Bajt Vručinić</t>
  </si>
  <si>
    <t>Luna Bradeško</t>
  </si>
  <si>
    <t>Zala Rojc</t>
  </si>
  <si>
    <t>Pandora Plestenjak</t>
  </si>
  <si>
    <t>Tekmovalec SDE</t>
  </si>
  <si>
    <t>Aida Zotti</t>
  </si>
  <si>
    <t>Elli Bubola</t>
  </si>
  <si>
    <t>Katrina Pirih</t>
  </si>
  <si>
    <t>Ajna Sukanovic</t>
  </si>
  <si>
    <t>Matic Hafner</t>
  </si>
  <si>
    <t>Jan Terčič</t>
  </si>
  <si>
    <t>Tekmovalka MLE finale</t>
  </si>
  <si>
    <t>Tekmovalka ČLE finale</t>
  </si>
  <si>
    <t>E5</t>
  </si>
  <si>
    <t>E6</t>
  </si>
  <si>
    <t>Damjan Vukotić</t>
  </si>
  <si>
    <t>Maks Sakovič</t>
  </si>
  <si>
    <t>Lukas Kodarin</t>
  </si>
  <si>
    <t>Jakob Sterle</t>
  </si>
  <si>
    <t>Marina Lovrič</t>
  </si>
  <si>
    <t>Maša  Jamnik</t>
  </si>
  <si>
    <t>Eli Prinčič</t>
  </si>
  <si>
    <t>Emili Černe Rakita</t>
  </si>
  <si>
    <t>Nika Kodela</t>
  </si>
  <si>
    <t>Sara Komel</t>
  </si>
  <si>
    <t>Luka Završan</t>
  </si>
  <si>
    <t>Tilen Pohole Malis</t>
  </si>
  <si>
    <t>Klara Duralija</t>
  </si>
  <si>
    <t>Iva Julija Majcen</t>
  </si>
  <si>
    <t>Eva Primožič</t>
  </si>
  <si>
    <t>Lisa Oražem</t>
  </si>
  <si>
    <t>Tia Bajt Vručinić</t>
  </si>
  <si>
    <t>Tina Šušteršič</t>
  </si>
  <si>
    <t>Nejra Šabič</t>
  </si>
  <si>
    <t>Sara Kastelic</t>
  </si>
  <si>
    <t>Neža Sterle</t>
  </si>
  <si>
    <t>NIK Pustavrh</t>
  </si>
  <si>
    <t>Nik Žontar</t>
  </si>
  <si>
    <t>Vuk Vukotić</t>
  </si>
  <si>
    <t>Živa Cepović</t>
  </si>
  <si>
    <t>Arne Golobič</t>
  </si>
  <si>
    <t>Nik Zajec</t>
  </si>
  <si>
    <t>Tian Bisaro</t>
  </si>
  <si>
    <t>Ajda Jug</t>
  </si>
  <si>
    <t>Maša Čotar</t>
  </si>
  <si>
    <t>Mia Campolunghi</t>
  </si>
  <si>
    <t>Pia Polanc Cipot</t>
  </si>
  <si>
    <t>Thana Petrović</t>
  </si>
  <si>
    <t>Zala Pregelj Sošcnja</t>
  </si>
  <si>
    <t>Zara Kalabić</t>
  </si>
  <si>
    <t>Neža Rusjan</t>
  </si>
  <si>
    <t>Živa Rusjan</t>
  </si>
  <si>
    <t>Naja Rojc</t>
  </si>
  <si>
    <t>Zala Bizjak Batistič</t>
  </si>
  <si>
    <t>Peter Mozetič</t>
  </si>
  <si>
    <t>Svit Medvešček</t>
  </si>
  <si>
    <t>Štefan Petelin</t>
  </si>
  <si>
    <t>Timoteo Petrovič</t>
  </si>
  <si>
    <t>Jon Štimnikar</t>
  </si>
  <si>
    <t>Lars Repe</t>
  </si>
  <si>
    <t>Tiago Petrovič</t>
  </si>
  <si>
    <t>Emanuel Petrovič</t>
  </si>
  <si>
    <t>Mateo Mikluž</t>
  </si>
  <si>
    <t>Rok Vidić</t>
  </si>
  <si>
    <t>Sebastiano Bon</t>
  </si>
  <si>
    <t>Anja Marković</t>
  </si>
  <si>
    <t>Stevan Stojiljković</t>
  </si>
  <si>
    <t>Andrea Poštić</t>
  </si>
  <si>
    <t>Jovana Veselinović</t>
  </si>
  <si>
    <t>Ivan Brežančić</t>
  </si>
  <si>
    <t>Ivona Škrbić</t>
  </si>
  <si>
    <t>Dušan Vranov</t>
  </si>
  <si>
    <t>Zala Maria Škraban</t>
  </si>
  <si>
    <t>Živa Sukič</t>
  </si>
  <si>
    <t>Lara Erniša</t>
  </si>
  <si>
    <t>Lana Vukajč</t>
  </si>
  <si>
    <t>Ana Horvat</t>
  </si>
  <si>
    <t>Ela  Varga Gostojič</t>
  </si>
  <si>
    <t>Kaja Vidonja</t>
  </si>
  <si>
    <t>Ula Sabotin</t>
  </si>
  <si>
    <t>Vita Luciana  Škraban</t>
  </si>
  <si>
    <t>Domen Habulin</t>
  </si>
  <si>
    <t>Amy Bukovec Gal</t>
  </si>
  <si>
    <t>Ariel Šadl</t>
  </si>
  <si>
    <t>Hana Ismajlovič</t>
  </si>
  <si>
    <t>Mija Škraban</t>
  </si>
  <si>
    <t>Neža Kovač</t>
  </si>
  <si>
    <t>Tekmovalec ZAČ</t>
  </si>
  <si>
    <t>ŠK Salto</t>
  </si>
  <si>
    <t>Noel Smerdu Domicelj</t>
  </si>
  <si>
    <t>Ela Kalan</t>
  </si>
  <si>
    <t>Naja Smerdu Domicelj</t>
  </si>
  <si>
    <t>Tara Sešelj</t>
  </si>
  <si>
    <t>Lara Okorn</t>
  </si>
  <si>
    <t>Nastja Germ</t>
  </si>
  <si>
    <t>Zala Smerdu Domicelj</t>
  </si>
  <si>
    <t>Sara Bokan</t>
  </si>
  <si>
    <t>Bine Trojanšek</t>
  </si>
  <si>
    <t>Maj Kotnik Bogataj</t>
  </si>
  <si>
    <t>Mark Cvilak</t>
  </si>
  <si>
    <t>Patrik Bovha</t>
  </si>
  <si>
    <t>Vid Vratarić</t>
  </si>
  <si>
    <t>Feliks Noterzberg</t>
  </si>
  <si>
    <t>Nija Cvilak</t>
  </si>
  <si>
    <t>Žana Rupar</t>
  </si>
  <si>
    <t>Kiara Nisa  Cajnko</t>
  </si>
  <si>
    <t>Nika Roca</t>
  </si>
  <si>
    <t>Sokol Bežigrad</t>
  </si>
  <si>
    <t>Kim Škufa Ferkolj</t>
  </si>
  <si>
    <t>Rosa Rabzelj</t>
  </si>
  <si>
    <t>Dana Saad</t>
  </si>
  <si>
    <t>Isabella Neues de Jesus Reis</t>
  </si>
  <si>
    <t>Brina Milnar</t>
  </si>
  <si>
    <t>Tina Muženič</t>
  </si>
  <si>
    <t>Tais Azirovič</t>
  </si>
  <si>
    <t>Lea Hadžič</t>
  </si>
  <si>
    <t>Ela Đogić</t>
  </si>
  <si>
    <t>Julija Jenko</t>
  </si>
  <si>
    <t>Zala Muhič</t>
  </si>
  <si>
    <t>Martin da Costa Fakin</t>
  </si>
  <si>
    <t>Lovro Primon</t>
  </si>
  <si>
    <t>Evelin Prinčič</t>
  </si>
  <si>
    <t>Taja Muženič</t>
  </si>
  <si>
    <t>ŠK FlipCapris  1</t>
  </si>
  <si>
    <t>Lana Kozlovič</t>
  </si>
  <si>
    <t>ŠK FlipCapris 2</t>
  </si>
  <si>
    <t>Ana Lukič</t>
  </si>
  <si>
    <t>Franka Koroš</t>
  </si>
  <si>
    <t>Mirna Brezavšček Klavža</t>
  </si>
  <si>
    <t>Ajda Gradišnik</t>
  </si>
  <si>
    <t>Neža Kunej</t>
  </si>
  <si>
    <t>Matias Rozman</t>
  </si>
  <si>
    <t>Belin  Jarh</t>
  </si>
  <si>
    <t>Tian Beganović</t>
  </si>
  <si>
    <t>Gaia Tinea Pignar</t>
  </si>
  <si>
    <t>Anja Winkler</t>
  </si>
  <si>
    <t>Luna Eva Tepina</t>
  </si>
  <si>
    <t>Taja Fabijan</t>
  </si>
  <si>
    <t>Sofija Šimpraga</t>
  </si>
  <si>
    <t>AO Leteči Levi</t>
  </si>
  <si>
    <t>Narodni dom</t>
  </si>
  <si>
    <t>Lev Špes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</si>
</sst>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999999"/>
      <name val="Arial"/>
      <scheme val="minor"/>
    </font>
    <font>
      <sz val="10"/>
      <color rgb="FFD9D9D9"/>
      <name val="Arial"/>
      <scheme val="minor"/>
    </font>
    <font>
      <sz val="10"/>
      <color theme="1"/>
      <name val="Arial"/>
    </font>
    <font>
      <sz val="10"/>
      <color rgb="FFD9D9D9"/>
      <name val="Arial"/>
    </font>
    <font>
      <sz val="10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999999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5" xfId="0" applyFont="1" applyBorder="1"/>
    <xf numFmtId="0" fontId="4" fillId="0" borderId="6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/>
    <xf numFmtId="0" fontId="5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2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7" fillId="0" borderId="1" xfId="0" applyFont="1" applyBorder="1"/>
    <xf numFmtId="0" fontId="3" fillId="0" borderId="0" xfId="0" applyFont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7" xfId="0" applyFont="1" applyBorder="1"/>
    <xf numFmtId="0" fontId="1" fillId="0" borderId="7" xfId="0" applyFont="1" applyBorder="1"/>
    <xf numFmtId="0" fontId="7" fillId="0" borderId="2" xfId="0" applyFont="1" applyBorder="1"/>
    <xf numFmtId="0" fontId="13" fillId="0" borderId="5" xfId="0" applyFont="1" applyBorder="1"/>
    <xf numFmtId="0" fontId="12" fillId="0" borderId="5" xfId="0" applyFont="1" applyBorder="1"/>
    <xf numFmtId="0" fontId="7" fillId="0" borderId="0" xfId="0" applyFont="1"/>
    <xf numFmtId="0" fontId="14" fillId="0" borderId="0" xfId="0" applyFont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right"/>
    </xf>
    <xf numFmtId="0" fontId="9" fillId="0" borderId="8" xfId="0" applyFont="1" applyBorder="1"/>
    <xf numFmtId="0" fontId="14" fillId="0" borderId="2" xfId="0" applyFont="1" applyBorder="1"/>
    <xf numFmtId="0" fontId="1" fillId="0" borderId="10" xfId="0" applyFont="1" applyBorder="1"/>
    <xf numFmtId="0" fontId="7" fillId="0" borderId="10" xfId="0" applyFont="1" applyBorder="1"/>
    <xf numFmtId="0" fontId="1" fillId="0" borderId="9" xfId="0" applyFont="1" applyBorder="1"/>
    <xf numFmtId="0" fontId="14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12" xfId="0" applyFont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96F3F-8726-4A3C-AE4D-AD464020DE0B}">
  <sheetPr>
    <tabColor rgb="FF92D050"/>
    <outlinePr summaryBelow="0" summaryRight="0"/>
    <pageSetUpPr fitToPage="1"/>
  </sheetPr>
  <dimension ref="A1:AJ101"/>
  <sheetViews>
    <sheetView tabSelected="1" workbookViewId="0">
      <selection activeCell="B12" sqref="B1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8" customFormat="1" ht="15.75" customHeight="1" x14ac:dyDescent="0.2">
      <c r="A1" s="25" t="s">
        <v>100</v>
      </c>
      <c r="B1" s="25" t="s">
        <v>201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T1" s="25" t="s">
        <v>17</v>
      </c>
      <c r="U1" s="25" t="s">
        <v>18</v>
      </c>
      <c r="V1" s="25" t="s">
        <v>19</v>
      </c>
      <c r="W1" s="25" t="s">
        <v>20</v>
      </c>
    </row>
    <row r="2" spans="1:36" ht="15.75" customHeight="1" x14ac:dyDescent="0.2">
      <c r="A2" s="3">
        <v>1</v>
      </c>
      <c r="B2" s="32" t="s">
        <v>142</v>
      </c>
      <c r="C2" s="4" t="s">
        <v>77</v>
      </c>
      <c r="D2" s="4" t="s">
        <v>22</v>
      </c>
      <c r="E2" s="4">
        <v>8.4</v>
      </c>
      <c r="F2" s="4">
        <v>8.5</v>
      </c>
      <c r="G2" s="4">
        <v>8.6</v>
      </c>
      <c r="H2" s="4">
        <v>8.4</v>
      </c>
      <c r="I2" s="4">
        <v>5.2</v>
      </c>
      <c r="J2" s="4">
        <v>5.42</v>
      </c>
      <c r="K2" s="4">
        <v>0.5</v>
      </c>
      <c r="L2" s="4"/>
      <c r="M2" s="4">
        <f t="shared" ref="M2:M33" si="0">SUM(E2:H2)-MIN(E2:H2)-MAX(E2:H2)</f>
        <v>16.899999999999999</v>
      </c>
      <c r="N2" s="4">
        <f t="shared" ref="N2:N33" si="1">IF(M2+SUM(I2:K2)-L2 &lt; 0,0,M2+SUM(I2:K2)-L2)</f>
        <v>28.02</v>
      </c>
      <c r="O2" s="5">
        <f>MAX(N2:N3)</f>
        <v>29.36</v>
      </c>
      <c r="P2" s="1" t="str">
        <f>B2</f>
        <v>Iva Julija Majcen</v>
      </c>
      <c r="Q2" s="1" t="str">
        <f>C2</f>
        <v>Freestyle klub Celje</v>
      </c>
      <c r="R2" s="1">
        <f>O2</f>
        <v>29.36</v>
      </c>
      <c r="T2" s="1"/>
      <c r="U2" s="1"/>
      <c r="V2" s="1"/>
      <c r="W2" s="1">
        <f t="shared" ref="W2:W11" si="2">U2+V2</f>
        <v>0</v>
      </c>
    </row>
    <row r="3" spans="1:36" ht="15.75" customHeight="1" x14ac:dyDescent="0.2">
      <c r="A3" s="6"/>
      <c r="B3" s="7" t="s">
        <v>142</v>
      </c>
      <c r="C3" s="7" t="s">
        <v>77</v>
      </c>
      <c r="D3" s="8" t="s">
        <v>23</v>
      </c>
      <c r="E3" s="8">
        <v>8.5</v>
      </c>
      <c r="F3" s="8">
        <v>8.9</v>
      </c>
      <c r="G3" s="8">
        <v>8.8000000000000007</v>
      </c>
      <c r="H3" s="8">
        <v>8.6999999999999993</v>
      </c>
      <c r="I3" s="8">
        <v>5.8</v>
      </c>
      <c r="J3" s="8">
        <v>5.56</v>
      </c>
      <c r="K3" s="8">
        <v>0.5</v>
      </c>
      <c r="L3" s="8"/>
      <c r="M3" s="8">
        <f t="shared" si="0"/>
        <v>17.5</v>
      </c>
      <c r="N3" s="8">
        <f t="shared" si="1"/>
        <v>29.36</v>
      </c>
      <c r="O3" s="9">
        <f>MAX(N2:N3)</f>
        <v>29.36</v>
      </c>
      <c r="T3" s="1"/>
      <c r="U3" s="1"/>
      <c r="V3" s="1"/>
      <c r="W3" s="1">
        <f t="shared" si="2"/>
        <v>0</v>
      </c>
    </row>
    <row r="4" spans="1:36" ht="15.75" customHeight="1" x14ac:dyDescent="0.2">
      <c r="A4" s="3">
        <v>2</v>
      </c>
      <c r="B4" s="32" t="s">
        <v>246</v>
      </c>
      <c r="C4" s="4" t="s">
        <v>77</v>
      </c>
      <c r="D4" s="4" t="s">
        <v>22</v>
      </c>
      <c r="E4" s="4">
        <v>8.5</v>
      </c>
      <c r="F4" s="4">
        <v>8.4</v>
      </c>
      <c r="G4" s="4">
        <v>8.6999999999999993</v>
      </c>
      <c r="H4" s="4">
        <v>8.4</v>
      </c>
      <c r="I4" s="4">
        <v>5.9</v>
      </c>
      <c r="J4" s="4">
        <v>4.9000000000000004</v>
      </c>
      <c r="K4" s="4">
        <v>0.6</v>
      </c>
      <c r="L4" s="4"/>
      <c r="M4" s="4">
        <f t="shared" si="0"/>
        <v>16.900000000000002</v>
      </c>
      <c r="N4" s="4">
        <f t="shared" si="1"/>
        <v>28.300000000000004</v>
      </c>
      <c r="O4" s="5">
        <f t="shared" ref="O4" si="3">MAX(N4:N5)</f>
        <v>28.300000000000004</v>
      </c>
      <c r="P4" s="1" t="str">
        <f>B4</f>
        <v>Belin  Jarh</v>
      </c>
      <c r="Q4" s="1" t="str">
        <f>C4</f>
        <v>Freestyle klub Celje</v>
      </c>
      <c r="R4" s="1">
        <f>O4</f>
        <v>28.300000000000004</v>
      </c>
      <c r="T4" s="1"/>
      <c r="U4" s="1"/>
      <c r="V4" s="1"/>
      <c r="W4" s="1">
        <f t="shared" si="2"/>
        <v>0</v>
      </c>
    </row>
    <row r="5" spans="1:36" ht="15.75" customHeight="1" x14ac:dyDescent="0.2">
      <c r="A5" s="6"/>
      <c r="B5" s="33" t="s">
        <v>246</v>
      </c>
      <c r="C5" s="7" t="s">
        <v>77</v>
      </c>
      <c r="D5" s="8" t="s">
        <v>23</v>
      </c>
      <c r="E5" s="8">
        <v>7.6</v>
      </c>
      <c r="F5" s="8">
        <v>7.7</v>
      </c>
      <c r="G5" s="8">
        <v>7.7</v>
      </c>
      <c r="H5" s="8">
        <v>7.9</v>
      </c>
      <c r="I5" s="8">
        <v>6</v>
      </c>
      <c r="J5" s="8">
        <v>5.29</v>
      </c>
      <c r="K5" s="8">
        <v>0.6</v>
      </c>
      <c r="L5" s="8"/>
      <c r="M5" s="8">
        <f t="shared" si="0"/>
        <v>15.399999999999997</v>
      </c>
      <c r="N5" s="8">
        <f t="shared" si="1"/>
        <v>27.289999999999996</v>
      </c>
      <c r="O5" s="9">
        <f t="shared" ref="O5" si="4">MAX(N4:N5)</f>
        <v>28.300000000000004</v>
      </c>
      <c r="W5" s="1">
        <f t="shared" si="2"/>
        <v>0</v>
      </c>
    </row>
    <row r="6" spans="1:36" ht="15.75" customHeight="1" x14ac:dyDescent="0.2">
      <c r="A6" s="3">
        <v>3</v>
      </c>
      <c r="B6" s="32" t="s">
        <v>244</v>
      </c>
      <c r="C6" s="4" t="s">
        <v>77</v>
      </c>
      <c r="D6" s="4" t="s">
        <v>22</v>
      </c>
      <c r="E6" s="4">
        <v>4.7</v>
      </c>
      <c r="F6" s="4">
        <v>4.8</v>
      </c>
      <c r="G6" s="4">
        <v>4.8</v>
      </c>
      <c r="H6" s="4">
        <v>4.7</v>
      </c>
      <c r="I6" s="4">
        <v>1</v>
      </c>
      <c r="J6" s="4">
        <v>1.1499999999999999</v>
      </c>
      <c r="K6" s="4">
        <v>0.3</v>
      </c>
      <c r="L6" s="4"/>
      <c r="M6" s="4">
        <f t="shared" si="0"/>
        <v>9.5</v>
      </c>
      <c r="N6" s="4">
        <f t="shared" si="1"/>
        <v>11.95</v>
      </c>
      <c r="O6" s="5">
        <f t="shared" ref="O6" si="5">MAX(N6:N7)</f>
        <v>25.570000000000004</v>
      </c>
      <c r="P6" s="1" t="str">
        <f>B6</f>
        <v>Neža Kunej</v>
      </c>
      <c r="Q6" s="1" t="str">
        <f>C6</f>
        <v>Freestyle klub Celje</v>
      </c>
      <c r="R6" s="1">
        <f>O6</f>
        <v>25.570000000000004</v>
      </c>
      <c r="W6" s="1">
        <f t="shared" si="2"/>
        <v>0</v>
      </c>
    </row>
    <row r="7" spans="1:36" ht="15.75" customHeight="1" x14ac:dyDescent="0.2">
      <c r="A7" s="6"/>
      <c r="B7" s="7" t="s">
        <v>244</v>
      </c>
      <c r="C7" s="7" t="s">
        <v>77</v>
      </c>
      <c r="D7" s="8" t="s">
        <v>23</v>
      </c>
      <c r="E7" s="8">
        <v>7.3</v>
      </c>
      <c r="F7" s="8">
        <v>7.2</v>
      </c>
      <c r="G7" s="8">
        <v>7.3</v>
      </c>
      <c r="H7" s="8">
        <v>7.4</v>
      </c>
      <c r="I7" s="8">
        <v>4.8</v>
      </c>
      <c r="J7" s="8">
        <v>5.37</v>
      </c>
      <c r="K7" s="8">
        <v>0.8</v>
      </c>
      <c r="L7" s="8"/>
      <c r="M7" s="8">
        <f t="shared" si="0"/>
        <v>14.600000000000003</v>
      </c>
      <c r="N7" s="8">
        <f t="shared" si="1"/>
        <v>25.570000000000004</v>
      </c>
      <c r="O7" s="9">
        <f t="shared" ref="O7" si="6">MAX(N6:N7)</f>
        <v>25.570000000000004</v>
      </c>
      <c r="W7" s="1">
        <f t="shared" si="2"/>
        <v>0</v>
      </c>
    </row>
    <row r="8" spans="1:36" ht="15.75" customHeight="1" x14ac:dyDescent="0.2">
      <c r="A8" s="3">
        <v>4</v>
      </c>
      <c r="B8" s="32" t="s">
        <v>243</v>
      </c>
      <c r="C8" s="4" t="s">
        <v>77</v>
      </c>
      <c r="D8" s="4" t="s">
        <v>22</v>
      </c>
      <c r="E8" s="4">
        <v>6.8</v>
      </c>
      <c r="F8" s="4">
        <v>6.9</v>
      </c>
      <c r="G8" s="4">
        <v>7.7</v>
      </c>
      <c r="H8" s="4">
        <v>7.5</v>
      </c>
      <c r="I8" s="4">
        <v>3.9</v>
      </c>
      <c r="J8" s="4">
        <v>3.93</v>
      </c>
      <c r="K8" s="4">
        <v>0.5</v>
      </c>
      <c r="L8" s="4"/>
      <c r="M8" s="4">
        <f t="shared" si="0"/>
        <v>14.399999999999999</v>
      </c>
      <c r="N8" s="4">
        <f t="shared" si="1"/>
        <v>22.729999999999997</v>
      </c>
      <c r="O8" s="5">
        <f t="shared" ref="O8" si="7">MAX(N8:N9)</f>
        <v>22.729999999999997</v>
      </c>
      <c r="P8" s="1" t="str">
        <f>B8</f>
        <v>Ajda Gradišnik</v>
      </c>
      <c r="Q8" s="1" t="str">
        <f>C8</f>
        <v>Freestyle klub Celje</v>
      </c>
      <c r="R8" s="1">
        <f>O8</f>
        <v>22.729999999999997</v>
      </c>
      <c r="W8" s="1">
        <f t="shared" si="2"/>
        <v>0</v>
      </c>
    </row>
    <row r="9" spans="1:36" ht="15.75" customHeight="1" x14ac:dyDescent="0.2">
      <c r="A9" s="6"/>
      <c r="B9" s="7" t="s">
        <v>243</v>
      </c>
      <c r="C9" s="7" t="s">
        <v>77</v>
      </c>
      <c r="D9" s="8" t="s">
        <v>23</v>
      </c>
      <c r="E9" s="8">
        <v>5.4</v>
      </c>
      <c r="F9" s="8">
        <v>5.4</v>
      </c>
      <c r="G9" s="8">
        <v>5.3</v>
      </c>
      <c r="H9" s="8">
        <v>5.6</v>
      </c>
      <c r="I9" s="8">
        <v>1.9</v>
      </c>
      <c r="J9" s="8">
        <v>1.89</v>
      </c>
      <c r="K9" s="8">
        <v>0.3</v>
      </c>
      <c r="L9" s="8"/>
      <c r="M9" s="8">
        <f t="shared" si="0"/>
        <v>10.800000000000002</v>
      </c>
      <c r="N9" s="8">
        <f t="shared" si="1"/>
        <v>14.890000000000002</v>
      </c>
      <c r="O9" s="9">
        <f t="shared" ref="O9" si="8">MAX(N8:N9)</f>
        <v>22.729999999999997</v>
      </c>
      <c r="W9" s="1">
        <f t="shared" si="2"/>
        <v>0</v>
      </c>
    </row>
    <row r="10" spans="1:36" ht="15.75" customHeight="1" x14ac:dyDescent="0.2">
      <c r="A10" s="3">
        <f>A8+1</f>
        <v>5</v>
      </c>
      <c r="B10" s="32" t="s">
        <v>245</v>
      </c>
      <c r="C10" s="4" t="s">
        <v>202</v>
      </c>
      <c r="D10" s="4" t="s">
        <v>22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/>
      <c r="M10" s="11">
        <f t="shared" si="0"/>
        <v>0</v>
      </c>
      <c r="N10" s="11">
        <f t="shared" si="1"/>
        <v>0</v>
      </c>
      <c r="O10" s="5">
        <f t="shared" ref="O10" si="9">MAX(N10:N11)</f>
        <v>11.389999999999997</v>
      </c>
      <c r="P10" s="1" t="str">
        <f>B10</f>
        <v>Matias Rozman</v>
      </c>
      <c r="Q10" s="1" t="str">
        <f>C10</f>
        <v>ŠK Salto</v>
      </c>
      <c r="R10" s="1">
        <f>O10</f>
        <v>11.389999999999997</v>
      </c>
      <c r="W10" s="1">
        <f t="shared" si="2"/>
        <v>0</v>
      </c>
    </row>
    <row r="11" spans="1:36" ht="15.75" customHeight="1" x14ac:dyDescent="0.2">
      <c r="A11" s="6"/>
      <c r="B11" s="7" t="s">
        <v>245</v>
      </c>
      <c r="C11" s="7" t="s">
        <v>202</v>
      </c>
      <c r="D11" s="8" t="s">
        <v>23</v>
      </c>
      <c r="E11" s="8">
        <v>4.5999999999999996</v>
      </c>
      <c r="F11" s="8">
        <v>4.5999999999999996</v>
      </c>
      <c r="G11" s="8">
        <v>4.5999999999999996</v>
      </c>
      <c r="H11" s="8">
        <v>4.5</v>
      </c>
      <c r="I11" s="8">
        <v>1</v>
      </c>
      <c r="J11" s="8">
        <v>0.89</v>
      </c>
      <c r="K11" s="8">
        <v>0.3</v>
      </c>
      <c r="L11" s="8"/>
      <c r="M11" s="14">
        <f t="shared" si="0"/>
        <v>9.1999999999999975</v>
      </c>
      <c r="N11" s="14">
        <f t="shared" si="1"/>
        <v>11.389999999999997</v>
      </c>
      <c r="O11" s="9">
        <f t="shared" ref="O11" si="10">MAX(N10:N11)</f>
        <v>11.389999999999997</v>
      </c>
      <c r="P11" s="1" t="s">
        <v>24</v>
      </c>
      <c r="Q11" s="1" t="s">
        <v>24</v>
      </c>
      <c r="W11" s="1">
        <f t="shared" si="2"/>
        <v>0</v>
      </c>
    </row>
    <row r="12" spans="1:36" ht="15.75" customHeight="1" x14ac:dyDescent="0.2">
      <c r="A12" s="3">
        <f>A10+1</f>
        <v>6</v>
      </c>
      <c r="B12" s="4"/>
      <c r="C12" s="4"/>
      <c r="D12" s="4" t="s">
        <v>22</v>
      </c>
      <c r="E12" s="4"/>
      <c r="F12" s="4"/>
      <c r="G12" s="4"/>
      <c r="H12" s="4"/>
      <c r="I12" s="4"/>
      <c r="J12" s="4"/>
      <c r="K12" s="4"/>
      <c r="L12" s="4"/>
      <c r="M12" s="4">
        <f t="shared" si="0"/>
        <v>0</v>
      </c>
      <c r="N12" s="4">
        <f t="shared" si="1"/>
        <v>0</v>
      </c>
      <c r="O12" s="5">
        <f>N12+N13</f>
        <v>0</v>
      </c>
      <c r="P12" s="1">
        <f>B12</f>
        <v>0</v>
      </c>
      <c r="Q12" s="1">
        <f>C12</f>
        <v>0</v>
      </c>
      <c r="R12" s="1">
        <f>O12</f>
        <v>0</v>
      </c>
    </row>
    <row r="13" spans="1:36" ht="15.75" customHeight="1" x14ac:dyDescent="0.2">
      <c r="A13" s="6"/>
      <c r="B13" s="7"/>
      <c r="C13" s="7"/>
      <c r="D13" s="8" t="s">
        <v>23</v>
      </c>
      <c r="E13" s="8"/>
      <c r="F13" s="8"/>
      <c r="G13" s="8"/>
      <c r="H13" s="8"/>
      <c r="I13" s="8"/>
      <c r="J13" s="8"/>
      <c r="K13" s="8"/>
      <c r="L13" s="8"/>
      <c r="M13" s="8">
        <f t="shared" si="0"/>
        <v>0</v>
      </c>
      <c r="N13" s="8">
        <f t="shared" si="1"/>
        <v>0</v>
      </c>
      <c r="O13" s="9">
        <f>N12+N13</f>
        <v>0</v>
      </c>
    </row>
    <row r="14" spans="1:36" ht="15.75" customHeight="1" x14ac:dyDescent="0.2">
      <c r="A14" s="3">
        <f>A12+1</f>
        <v>7</v>
      </c>
      <c r="B14" s="4"/>
      <c r="C14" s="4"/>
      <c r="D14" s="4" t="s">
        <v>22</v>
      </c>
      <c r="E14" s="4"/>
      <c r="F14" s="4"/>
      <c r="G14" s="4"/>
      <c r="H14" s="4"/>
      <c r="I14" s="4"/>
      <c r="J14" s="4"/>
      <c r="K14" s="4"/>
      <c r="L14" s="4"/>
      <c r="M14" s="4">
        <f t="shared" si="0"/>
        <v>0</v>
      </c>
      <c r="N14" s="4">
        <f t="shared" si="1"/>
        <v>0</v>
      </c>
      <c r="O14" s="5">
        <f>N14+N15</f>
        <v>0</v>
      </c>
      <c r="P14" s="1">
        <f>B14</f>
        <v>0</v>
      </c>
      <c r="Q14" s="1">
        <f>C14</f>
        <v>0</v>
      </c>
      <c r="R14" s="1">
        <f>O14</f>
        <v>0</v>
      </c>
      <c r="X14" s="16" t="s">
        <v>27</v>
      </c>
      <c r="Y14" s="16" t="s">
        <v>1</v>
      </c>
      <c r="Z14" s="17" t="s">
        <v>2</v>
      </c>
      <c r="AA14" s="17" t="s">
        <v>3</v>
      </c>
      <c r="AB14" s="17" t="s">
        <v>4</v>
      </c>
      <c r="AC14" s="17" t="s">
        <v>5</v>
      </c>
      <c r="AD14" s="17" t="s">
        <v>6</v>
      </c>
      <c r="AE14" s="17" t="s">
        <v>7</v>
      </c>
      <c r="AF14" s="17" t="s">
        <v>8</v>
      </c>
      <c r="AG14" s="17" t="s">
        <v>9</v>
      </c>
      <c r="AH14" s="17" t="s">
        <v>10</v>
      </c>
      <c r="AI14" s="17" t="s">
        <v>11</v>
      </c>
      <c r="AJ14" s="18" t="s">
        <v>12</v>
      </c>
    </row>
    <row r="15" spans="1:36" ht="15.75" customHeight="1" x14ac:dyDescent="0.2">
      <c r="A15" s="6"/>
      <c r="B15" s="7"/>
      <c r="C15" s="7"/>
      <c r="D15" s="8" t="s">
        <v>23</v>
      </c>
      <c r="E15" s="8"/>
      <c r="F15" s="8"/>
      <c r="G15" s="8"/>
      <c r="H15" s="8"/>
      <c r="I15" s="8"/>
      <c r="J15" s="8"/>
      <c r="K15" s="8"/>
      <c r="L15" s="8"/>
      <c r="M15" s="8">
        <f t="shared" si="0"/>
        <v>0</v>
      </c>
      <c r="N15" s="8">
        <f t="shared" si="1"/>
        <v>0</v>
      </c>
      <c r="O15" s="9">
        <f>N14+N15</f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19">
        <f>SUM(AA15:AD15)-MAX(AA15:AD15)-MIN(AA15:AD15)</f>
        <v>0</v>
      </c>
      <c r="AJ15" s="19">
        <f>IF(AI15+SUM(AE15:AG15)-AH15 &lt; 0,0,AI15+SUM(AE15:AG15)-AH15)</f>
        <v>0</v>
      </c>
    </row>
    <row r="16" spans="1:36" ht="15.75" customHeight="1" x14ac:dyDescent="0.2">
      <c r="A16" s="3">
        <f>A14+1</f>
        <v>8</v>
      </c>
      <c r="B16" s="4"/>
      <c r="C16" s="4"/>
      <c r="D16" s="4" t="s">
        <v>22</v>
      </c>
      <c r="E16" s="10"/>
      <c r="F16" s="10"/>
      <c r="G16" s="10"/>
      <c r="H16" s="10"/>
      <c r="I16" s="10"/>
      <c r="J16" s="10"/>
      <c r="K16" s="10"/>
      <c r="L16" s="10"/>
      <c r="M16" s="11">
        <f t="shared" si="0"/>
        <v>0</v>
      </c>
      <c r="N16" s="11">
        <f t="shared" si="1"/>
        <v>0</v>
      </c>
      <c r="O16" s="12">
        <f>N16+N17</f>
        <v>0</v>
      </c>
      <c r="P16" s="1">
        <f>B16</f>
        <v>0</v>
      </c>
      <c r="Q16" s="1">
        <f>C16</f>
        <v>0</v>
      </c>
      <c r="R16" s="1">
        <f>O16</f>
        <v>0</v>
      </c>
      <c r="X16" s="7"/>
      <c r="Y16" s="7"/>
      <c r="Z16" s="8"/>
      <c r="AA16" s="8"/>
      <c r="AB16" s="8"/>
      <c r="AC16" s="8"/>
      <c r="AD16" s="8"/>
      <c r="AE16" s="8"/>
      <c r="AF16" s="8"/>
      <c r="AG16" s="8"/>
      <c r="AH16" s="8"/>
      <c r="AI16" s="20">
        <f t="shared" ref="AI16:AI26" si="11">SUM(AA16:AD16)-MAX(AA16:AD16)-MIN(AA16:AD16)</f>
        <v>0</v>
      </c>
      <c r="AJ16" s="20">
        <f t="shared" ref="AJ16:AJ26" si="12">IF(AI16+SUM(AE16:AG16)-AH16 &lt; 0,0,AI16+SUM(AE16:AG16)-AH16)</f>
        <v>0</v>
      </c>
    </row>
    <row r="17" spans="1:36" ht="15.75" customHeight="1" x14ac:dyDescent="0.2">
      <c r="A17" s="6"/>
      <c r="B17" s="7"/>
      <c r="C17" s="7"/>
      <c r="D17" s="8" t="s">
        <v>23</v>
      </c>
      <c r="E17" s="13"/>
      <c r="F17" s="13"/>
      <c r="G17" s="13"/>
      <c r="H17" s="13"/>
      <c r="I17" s="13"/>
      <c r="J17" s="13"/>
      <c r="K17" s="13"/>
      <c r="L17" s="13"/>
      <c r="M17" s="14">
        <f t="shared" si="0"/>
        <v>0</v>
      </c>
      <c r="N17" s="14">
        <f t="shared" si="1"/>
        <v>0</v>
      </c>
      <c r="O17" s="15">
        <f>N16+N17</f>
        <v>0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9">
        <f t="shared" si="11"/>
        <v>0</v>
      </c>
      <c r="AJ17" s="19">
        <f t="shared" si="12"/>
        <v>0</v>
      </c>
    </row>
    <row r="18" spans="1:36" ht="15.75" customHeight="1" x14ac:dyDescent="0.2">
      <c r="A18" s="3">
        <f>A16+1</f>
        <v>9</v>
      </c>
      <c r="B18" s="4"/>
      <c r="C18" s="4"/>
      <c r="D18" s="4" t="s">
        <v>22</v>
      </c>
      <c r="E18" s="4"/>
      <c r="F18" s="4"/>
      <c r="G18" s="4"/>
      <c r="H18" s="4"/>
      <c r="I18" s="4"/>
      <c r="J18" s="4"/>
      <c r="K18" s="4"/>
      <c r="L18" s="4"/>
      <c r="M18" s="11">
        <f t="shared" si="0"/>
        <v>0</v>
      </c>
      <c r="N18" s="11">
        <f t="shared" si="1"/>
        <v>0</v>
      </c>
      <c r="O18" s="12">
        <f>N18+N19</f>
        <v>0</v>
      </c>
      <c r="P18" s="1">
        <f>B18</f>
        <v>0</v>
      </c>
      <c r="Q18" s="1">
        <f>C18</f>
        <v>0</v>
      </c>
      <c r="R18" s="1">
        <f>O18</f>
        <v>0</v>
      </c>
      <c r="X18" s="7"/>
      <c r="Y18" s="7"/>
      <c r="Z18" s="8"/>
      <c r="AA18" s="8"/>
      <c r="AB18" s="8"/>
      <c r="AC18" s="8"/>
      <c r="AD18" s="8"/>
      <c r="AE18" s="8"/>
      <c r="AF18" s="8"/>
      <c r="AG18" s="8"/>
      <c r="AH18" s="8"/>
      <c r="AI18" s="20">
        <f t="shared" si="11"/>
        <v>0</v>
      </c>
      <c r="AJ18" s="20">
        <f t="shared" si="12"/>
        <v>0</v>
      </c>
    </row>
    <row r="19" spans="1:36" ht="15.75" customHeight="1" x14ac:dyDescent="0.2">
      <c r="A19" s="6"/>
      <c r="B19" s="7"/>
      <c r="C19" s="7"/>
      <c r="D19" s="8" t="s">
        <v>23</v>
      </c>
      <c r="E19" s="8"/>
      <c r="F19" s="8"/>
      <c r="G19" s="8"/>
      <c r="H19" s="8"/>
      <c r="I19" s="8"/>
      <c r="J19" s="8"/>
      <c r="K19" s="8"/>
      <c r="L19" s="8"/>
      <c r="M19" s="14">
        <f t="shared" si="0"/>
        <v>0</v>
      </c>
      <c r="N19" s="14">
        <f t="shared" si="1"/>
        <v>0</v>
      </c>
      <c r="O19" s="15">
        <f>N18+N19</f>
        <v>0</v>
      </c>
      <c r="P19" s="1" t="s">
        <v>24</v>
      </c>
      <c r="Q19" s="1" t="s">
        <v>24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9">
        <f t="shared" si="11"/>
        <v>0</v>
      </c>
      <c r="AJ19" s="19">
        <f t="shared" si="12"/>
        <v>0</v>
      </c>
    </row>
    <row r="20" spans="1:36" ht="15.75" customHeight="1" x14ac:dyDescent="0.2">
      <c r="A20" s="3">
        <f>A18+1</f>
        <v>10</v>
      </c>
      <c r="B20" s="4"/>
      <c r="C20" s="4"/>
      <c r="D20" s="4" t="s">
        <v>22</v>
      </c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4">
        <f t="shared" si="1"/>
        <v>0</v>
      </c>
      <c r="O20" s="5">
        <f>N20+N21</f>
        <v>0</v>
      </c>
      <c r="P20" s="1">
        <f>B20</f>
        <v>0</v>
      </c>
      <c r="Q20" s="1">
        <f>C20</f>
        <v>0</v>
      </c>
      <c r="R20" s="1">
        <f>O20</f>
        <v>0</v>
      </c>
      <c r="X20" s="7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20">
        <f t="shared" si="11"/>
        <v>0</v>
      </c>
      <c r="AJ20" s="20">
        <f t="shared" si="12"/>
        <v>0</v>
      </c>
    </row>
    <row r="21" spans="1:36" ht="15.75" customHeight="1" x14ac:dyDescent="0.2">
      <c r="A21" s="6"/>
      <c r="B21" s="7"/>
      <c r="C21" s="7"/>
      <c r="D21" s="8" t="s">
        <v>23</v>
      </c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8">
        <f t="shared" si="1"/>
        <v>0</v>
      </c>
      <c r="O21" s="9">
        <f>N20+N21</f>
        <v>0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9">
        <f t="shared" si="11"/>
        <v>0</v>
      </c>
      <c r="AJ21" s="19">
        <f t="shared" si="12"/>
        <v>0</v>
      </c>
    </row>
    <row r="22" spans="1:36" ht="15.75" customHeight="1" x14ac:dyDescent="0.2">
      <c r="A22" s="3">
        <f>A20+1</f>
        <v>11</v>
      </c>
      <c r="B22" s="4"/>
      <c r="C22" s="4"/>
      <c r="D22" s="4" t="s">
        <v>22</v>
      </c>
      <c r="E22" s="10"/>
      <c r="F22" s="10"/>
      <c r="G22" s="10"/>
      <c r="H22" s="10"/>
      <c r="I22" s="10"/>
      <c r="J22" s="10"/>
      <c r="K22" s="10"/>
      <c r="L22" s="10"/>
      <c r="M22" s="11">
        <f t="shared" si="0"/>
        <v>0</v>
      </c>
      <c r="N22" s="11">
        <f t="shared" si="1"/>
        <v>0</v>
      </c>
      <c r="O22" s="12">
        <f>N22+N23</f>
        <v>0</v>
      </c>
      <c r="P22" s="1">
        <f>B22</f>
        <v>0</v>
      </c>
      <c r="Q22" s="1">
        <f>C22</f>
        <v>0</v>
      </c>
      <c r="R22" s="1">
        <f>O22</f>
        <v>0</v>
      </c>
      <c r="X22" s="7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20">
        <f t="shared" si="11"/>
        <v>0</v>
      </c>
      <c r="AJ22" s="20">
        <f t="shared" si="12"/>
        <v>0</v>
      </c>
    </row>
    <row r="23" spans="1:36" ht="15.75" customHeight="1" x14ac:dyDescent="0.2">
      <c r="A23" s="6"/>
      <c r="B23" s="7"/>
      <c r="C23" s="7"/>
      <c r="D23" s="8" t="s">
        <v>23</v>
      </c>
      <c r="E23" s="13"/>
      <c r="F23" s="13"/>
      <c r="G23" s="13"/>
      <c r="H23" s="13"/>
      <c r="I23" s="13"/>
      <c r="J23" s="13"/>
      <c r="K23" s="13"/>
      <c r="L23" s="13"/>
      <c r="M23" s="14">
        <f t="shared" si="0"/>
        <v>0</v>
      </c>
      <c r="N23" s="14">
        <f t="shared" si="1"/>
        <v>0</v>
      </c>
      <c r="O23" s="15">
        <f>N22+N23</f>
        <v>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9">
        <f t="shared" si="11"/>
        <v>0</v>
      </c>
      <c r="AJ23" s="19">
        <f t="shared" si="12"/>
        <v>0</v>
      </c>
    </row>
    <row r="24" spans="1:36" ht="12.75" x14ac:dyDescent="0.2">
      <c r="A24" s="3">
        <f>A22+1</f>
        <v>12</v>
      </c>
      <c r="B24" s="4"/>
      <c r="C24" s="4"/>
      <c r="D24" s="4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N24+N25</f>
        <v>0</v>
      </c>
      <c r="P24" s="1">
        <f>B24</f>
        <v>0</v>
      </c>
      <c r="Q24" s="1">
        <f>C24</f>
        <v>0</v>
      </c>
      <c r="R24" s="1">
        <f>O24</f>
        <v>0</v>
      </c>
      <c r="X24" s="7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20">
        <f t="shared" si="11"/>
        <v>0</v>
      </c>
      <c r="AJ24" s="20">
        <f t="shared" si="12"/>
        <v>0</v>
      </c>
    </row>
    <row r="25" spans="1:36" ht="12.75" x14ac:dyDescent="0.2">
      <c r="A25" s="6"/>
      <c r="B25" s="7"/>
      <c r="C25" s="7"/>
      <c r="D25" s="8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N24+N25</f>
        <v>0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9">
        <f t="shared" si="11"/>
        <v>0</v>
      </c>
      <c r="AJ25" s="19">
        <f t="shared" si="12"/>
        <v>0</v>
      </c>
    </row>
    <row r="26" spans="1:36" ht="12.75" x14ac:dyDescent="0.2">
      <c r="A26" s="3">
        <f>A24+1</f>
        <v>13</v>
      </c>
      <c r="B26" s="4"/>
      <c r="C26" s="4"/>
      <c r="D26" s="4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N26+N27</f>
        <v>0</v>
      </c>
      <c r="P26" s="1">
        <f>B26</f>
        <v>0</v>
      </c>
      <c r="Q26" s="1">
        <f>C26</f>
        <v>0</v>
      </c>
      <c r="R26" s="1">
        <f>O26</f>
        <v>0</v>
      </c>
      <c r="X26" s="7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20">
        <f t="shared" si="11"/>
        <v>0</v>
      </c>
      <c r="AJ26" s="20">
        <f t="shared" si="12"/>
        <v>0</v>
      </c>
    </row>
    <row r="27" spans="1:36" ht="12.75" x14ac:dyDescent="0.2">
      <c r="A27" s="6"/>
      <c r="B27" s="7"/>
      <c r="C27" s="7"/>
      <c r="D27" s="8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N26+N27</f>
        <v>0</v>
      </c>
    </row>
    <row r="28" spans="1:36" ht="12.75" x14ac:dyDescent="0.2">
      <c r="A28" s="3">
        <f>A26+1</f>
        <v>14</v>
      </c>
      <c r="B28" s="4"/>
      <c r="C28" s="4"/>
      <c r="D28" s="4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N28+N29</f>
        <v>0</v>
      </c>
      <c r="P28" s="1">
        <f>B28</f>
        <v>0</v>
      </c>
      <c r="Q28" s="1">
        <f>C28</f>
        <v>0</v>
      </c>
      <c r="R28" s="1">
        <f>O28</f>
        <v>0</v>
      </c>
      <c r="W28" s="1">
        <f>U28+V28</f>
        <v>0</v>
      </c>
      <c r="X28" s="16" t="s">
        <v>29</v>
      </c>
      <c r="Y28" s="16" t="s">
        <v>18</v>
      </c>
      <c r="Z28" s="16" t="s">
        <v>19</v>
      </c>
      <c r="AA28" s="21"/>
      <c r="AB28" s="16" t="s">
        <v>30</v>
      </c>
      <c r="AC28" s="16">
        <f>AJ15</f>
        <v>0</v>
      </c>
      <c r="AD28" s="16">
        <f>AJ17</f>
        <v>0</v>
      </c>
      <c r="AE28" s="16">
        <f>AJ19</f>
        <v>0</v>
      </c>
      <c r="AF28" s="16">
        <f>AJ21</f>
        <v>0</v>
      </c>
      <c r="AG28" s="16">
        <f>AJ23</f>
        <v>0</v>
      </c>
      <c r="AH28" s="16">
        <f>AJ25</f>
        <v>0</v>
      </c>
    </row>
    <row r="29" spans="1:36" ht="12.75" x14ac:dyDescent="0.2">
      <c r="A29" s="6"/>
      <c r="B29" s="7"/>
      <c r="C29" s="7"/>
      <c r="D29" s="8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N28+N29</f>
        <v>0</v>
      </c>
      <c r="W29" s="1">
        <f>U29+V29</f>
        <v>0</v>
      </c>
      <c r="X29" s="1">
        <f>Y15</f>
        <v>0</v>
      </c>
      <c r="Y29" s="1">
        <f>LARGE(AC28:AH28,1)+LARGE(AC28:AH28,2)+LARGE(AC28:AH28,3)+LARGE(AC28:AH28,4)</f>
        <v>0</v>
      </c>
      <c r="Z29" s="1">
        <f>LARGE(AC29:AH29,1)+LARGE(AC29:AH29,2)+LARGE(AC29:AH29,3)+LARGE(AC29:AH29,4)</f>
        <v>0</v>
      </c>
      <c r="AB29" s="16" t="s">
        <v>31</v>
      </c>
      <c r="AC29" s="16">
        <f>AJ16</f>
        <v>0</v>
      </c>
      <c r="AD29" s="16">
        <f>AJ18</f>
        <v>0</v>
      </c>
      <c r="AE29" s="16">
        <f>AJ20</f>
        <v>0</v>
      </c>
      <c r="AF29" s="16">
        <f>AJ22</f>
        <v>0</v>
      </c>
      <c r="AG29" s="16">
        <f>AJ24</f>
        <v>0</v>
      </c>
      <c r="AH29" s="16">
        <f>AJ26</f>
        <v>0</v>
      </c>
    </row>
    <row r="30" spans="1:36" ht="12.75" x14ac:dyDescent="0.2">
      <c r="A30" s="3">
        <f>A28+1</f>
        <v>15</v>
      </c>
      <c r="B30" s="4"/>
      <c r="C30" s="1"/>
      <c r="D30" s="4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N30+N31</f>
        <v>0</v>
      </c>
      <c r="P30" s="1">
        <f>B30</f>
        <v>0</v>
      </c>
      <c r="Q30" s="1">
        <f>C30</f>
        <v>0</v>
      </c>
      <c r="R30" s="1">
        <f>O30</f>
        <v>0</v>
      </c>
      <c r="W30" s="1">
        <f>U30+V30</f>
        <v>0</v>
      </c>
    </row>
    <row r="31" spans="1:36" ht="12.75" x14ac:dyDescent="0.2">
      <c r="A31" s="6"/>
      <c r="B31" s="7"/>
      <c r="C31" s="7"/>
      <c r="D31" s="8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N30+N31</f>
        <v>0</v>
      </c>
    </row>
    <row r="32" spans="1:36" ht="12.75" x14ac:dyDescent="0.2">
      <c r="A32" s="3">
        <f>A30+1</f>
        <v>16</v>
      </c>
      <c r="B32" s="4"/>
      <c r="C32" s="1"/>
      <c r="D32" s="4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N32+N33</f>
        <v>0</v>
      </c>
      <c r="P32" s="1">
        <f>B32</f>
        <v>0</v>
      </c>
      <c r="Q32" s="1">
        <f>C32</f>
        <v>0</v>
      </c>
      <c r="R32" s="1">
        <f>O32</f>
        <v>0</v>
      </c>
    </row>
    <row r="33" spans="1:18" ht="12.75" x14ac:dyDescent="0.2">
      <c r="A33" s="6"/>
      <c r="B33" s="7"/>
      <c r="C33" s="7"/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N32+N33</f>
        <v>0</v>
      </c>
    </row>
    <row r="34" spans="1:18" ht="12.75" x14ac:dyDescent="0.2">
      <c r="A34" s="3">
        <f>A32+1</f>
        <v>17</v>
      </c>
      <c r="B34" s="4"/>
      <c r="C34" s="1"/>
      <c r="D34" s="4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13">SUM(E34:H34)-MIN(E34:H34)-MAX(E34:H34)</f>
        <v>0</v>
      </c>
      <c r="N34" s="4">
        <f t="shared" ref="N34:N65" si="14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</row>
    <row r="35" spans="1:18" ht="12.75" x14ac:dyDescent="0.2">
      <c r="A35" s="6"/>
      <c r="B35" s="7"/>
      <c r="C35" s="7"/>
      <c r="D35" s="8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13"/>
        <v>0</v>
      </c>
      <c r="N35" s="8">
        <f t="shared" si="14"/>
        <v>0</v>
      </c>
      <c r="O35" s="9">
        <f>N34+N35</f>
        <v>0</v>
      </c>
    </row>
    <row r="36" spans="1:18" ht="12.75" x14ac:dyDescent="0.2">
      <c r="A36" s="3">
        <v>18</v>
      </c>
      <c r="B36" s="4"/>
      <c r="C36" s="1"/>
      <c r="D36" s="4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13"/>
        <v>0</v>
      </c>
      <c r="N36" s="4">
        <f t="shared" si="14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18" ht="12.75" x14ac:dyDescent="0.2">
      <c r="A37" s="6"/>
      <c r="B37" s="7"/>
      <c r="C37" s="7"/>
      <c r="D37" s="8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13"/>
        <v>0</v>
      </c>
      <c r="N37" s="8">
        <f t="shared" si="14"/>
        <v>0</v>
      </c>
      <c r="O37" s="9">
        <f>N36+N37</f>
        <v>0</v>
      </c>
    </row>
    <row r="38" spans="1:18" ht="12.75" x14ac:dyDescent="0.2">
      <c r="A38" s="3">
        <v>19</v>
      </c>
      <c r="B38" s="4"/>
      <c r="C38" s="1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11">
        <f t="shared" si="13"/>
        <v>0</v>
      </c>
      <c r="N38" s="11">
        <f t="shared" si="14"/>
        <v>0</v>
      </c>
      <c r="O38" s="12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18" ht="12.75" x14ac:dyDescent="0.2">
      <c r="A39" s="6"/>
      <c r="B39" s="7"/>
      <c r="C39" s="7"/>
      <c r="D39" s="8" t="s">
        <v>23</v>
      </c>
      <c r="E39" s="8"/>
      <c r="F39" s="8"/>
      <c r="G39" s="8"/>
      <c r="H39" s="8"/>
      <c r="I39" s="8"/>
      <c r="J39" s="8"/>
      <c r="K39" s="8"/>
      <c r="L39" s="8"/>
      <c r="M39" s="14">
        <f t="shared" si="13"/>
        <v>0</v>
      </c>
      <c r="N39" s="14">
        <f t="shared" si="14"/>
        <v>0</v>
      </c>
      <c r="O39" s="15">
        <f>N38+N39</f>
        <v>0</v>
      </c>
      <c r="P39" s="1" t="s">
        <v>24</v>
      </c>
      <c r="Q39" s="1" t="s">
        <v>24</v>
      </c>
    </row>
    <row r="40" spans="1:18" ht="12.75" x14ac:dyDescent="0.2">
      <c r="A40" s="3">
        <v>20</v>
      </c>
      <c r="B40" s="4"/>
      <c r="C40" s="4"/>
      <c r="D40" s="4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13"/>
        <v>0</v>
      </c>
      <c r="N40" s="4">
        <f t="shared" si="14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18" ht="12.75" x14ac:dyDescent="0.2">
      <c r="A41" s="6"/>
      <c r="B41" s="7"/>
      <c r="C41" s="7"/>
      <c r="D41" s="8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13"/>
        <v>0</v>
      </c>
      <c r="N41" s="8">
        <f t="shared" si="14"/>
        <v>0</v>
      </c>
      <c r="O41" s="9">
        <f>N40+N41</f>
        <v>0</v>
      </c>
      <c r="P41" s="1" t="s">
        <v>24</v>
      </c>
      <c r="Q41" s="1" t="s">
        <v>24</v>
      </c>
    </row>
    <row r="42" spans="1:18" ht="12.75" x14ac:dyDescent="0.2">
      <c r="A42" s="3"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13"/>
        <v>0</v>
      </c>
      <c r="N42" s="4">
        <f t="shared" si="14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18" ht="12.75" x14ac:dyDescent="0.2">
      <c r="A43" s="6"/>
      <c r="B43" s="7"/>
      <c r="C43" s="7"/>
      <c r="D43" s="8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13"/>
        <v>0</v>
      </c>
      <c r="N43" s="8">
        <f t="shared" si="14"/>
        <v>0</v>
      </c>
      <c r="O43" s="9">
        <f>N42+N43</f>
        <v>0</v>
      </c>
    </row>
    <row r="44" spans="1:18" ht="12.75" x14ac:dyDescent="0.2">
      <c r="A44" s="3">
        <v>22</v>
      </c>
      <c r="B44" s="4"/>
      <c r="C44" s="4"/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13"/>
        <v>0</v>
      </c>
      <c r="N44" s="4">
        <f t="shared" si="14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18" ht="12.75" x14ac:dyDescent="0.2">
      <c r="A45" s="6"/>
      <c r="B45" s="7"/>
      <c r="C45" s="7"/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13"/>
        <v>0</v>
      </c>
      <c r="N45" s="8">
        <f t="shared" si="14"/>
        <v>0</v>
      </c>
      <c r="O45" s="9">
        <f>N44+N45</f>
        <v>0</v>
      </c>
    </row>
    <row r="46" spans="1:18" ht="12.75" x14ac:dyDescent="0.2">
      <c r="A46" s="3"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13"/>
        <v>0</v>
      </c>
      <c r="N46" s="4">
        <f t="shared" si="14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18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13"/>
        <v>0</v>
      </c>
      <c r="N47" s="8">
        <f t="shared" si="14"/>
        <v>0</v>
      </c>
      <c r="O47" s="9">
        <f>N46+N47</f>
        <v>0</v>
      </c>
    </row>
    <row r="48" spans="1:18" ht="12.75" x14ac:dyDescent="0.2">
      <c r="A48" s="3"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11">
        <f t="shared" si="13"/>
        <v>0</v>
      </c>
      <c r="N48" s="11">
        <f t="shared" si="14"/>
        <v>0</v>
      </c>
      <c r="O48" s="12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14">
        <f t="shared" si="13"/>
        <v>0</v>
      </c>
      <c r="N49" s="14">
        <f t="shared" si="14"/>
        <v>0</v>
      </c>
      <c r="O49" s="15">
        <f>N48+N49</f>
        <v>0</v>
      </c>
      <c r="P49" s="1" t="s">
        <v>24</v>
      </c>
      <c r="Q49" s="1" t="s">
        <v>24</v>
      </c>
    </row>
    <row r="50" spans="1:18" ht="12.75" x14ac:dyDescent="0.2">
      <c r="A50" s="3"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13"/>
        <v>0</v>
      </c>
      <c r="N50" s="4">
        <f t="shared" si="14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13"/>
        <v>0</v>
      </c>
      <c r="N51" s="8">
        <f t="shared" si="14"/>
        <v>0</v>
      </c>
      <c r="O51" s="9">
        <f>N50+N51</f>
        <v>0</v>
      </c>
    </row>
    <row r="52" spans="1:18" ht="12.75" x14ac:dyDescent="0.2">
      <c r="A52" s="3"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13"/>
        <v>0</v>
      </c>
      <c r="N52" s="4">
        <f t="shared" si="14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13"/>
        <v>0</v>
      </c>
      <c r="N53" s="8">
        <f t="shared" si="14"/>
        <v>0</v>
      </c>
      <c r="O53" s="9">
        <f>N52+N53</f>
        <v>0</v>
      </c>
    </row>
    <row r="54" spans="1:18" ht="12.75" x14ac:dyDescent="0.2">
      <c r="A54" s="3">
        <v>27</v>
      </c>
      <c r="B54" s="4"/>
      <c r="C54" s="1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13"/>
        <v>0</v>
      </c>
      <c r="N54" s="4">
        <f t="shared" si="14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13"/>
        <v>0</v>
      </c>
      <c r="N55" s="8">
        <f t="shared" si="14"/>
        <v>0</v>
      </c>
      <c r="O55" s="9">
        <f>N54+N55</f>
        <v>0</v>
      </c>
    </row>
    <row r="56" spans="1:18" ht="12.75" x14ac:dyDescent="0.2">
      <c r="A56" s="3">
        <v>28</v>
      </c>
      <c r="B56" s="4"/>
      <c r="C56" s="1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11">
        <f t="shared" si="13"/>
        <v>0</v>
      </c>
      <c r="N56" s="11">
        <f t="shared" si="14"/>
        <v>0</v>
      </c>
      <c r="O56" s="12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14">
        <f t="shared" si="13"/>
        <v>0</v>
      </c>
      <c r="N57" s="14">
        <f t="shared" si="14"/>
        <v>0</v>
      </c>
      <c r="O57" s="15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13"/>
        <v>0</v>
      </c>
      <c r="N58" s="4">
        <f t="shared" si="14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13"/>
        <v>0</v>
      </c>
      <c r="N59" s="8">
        <f t="shared" si="14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13"/>
        <v>0</v>
      </c>
      <c r="N60" s="4">
        <f t="shared" si="14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13"/>
        <v>0</v>
      </c>
      <c r="N61" s="8">
        <f t="shared" si="14"/>
        <v>0</v>
      </c>
      <c r="O61" s="9">
        <f>N60+N61</f>
        <v>0</v>
      </c>
    </row>
    <row r="62" spans="1:18" ht="12.75" x14ac:dyDescent="0.2">
      <c r="A62" s="3">
        <f t="shared" ref="A62" si="15"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13"/>
        <v>0</v>
      </c>
      <c r="N62" s="4">
        <f t="shared" si="14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13"/>
        <v>0</v>
      </c>
      <c r="N63" s="8">
        <f t="shared" si="14"/>
        <v>0</v>
      </c>
      <c r="O63" s="9">
        <f>N62+N63</f>
        <v>0</v>
      </c>
    </row>
    <row r="64" spans="1:18" ht="12.75" x14ac:dyDescent="0.2">
      <c r="A64" s="3">
        <f t="shared" ref="A64" si="16"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13"/>
        <v>0</v>
      </c>
      <c r="N64" s="4">
        <f t="shared" si="14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13"/>
        <v>0</v>
      </c>
      <c r="N65" s="8">
        <f t="shared" si="14"/>
        <v>0</v>
      </c>
      <c r="O65" s="9">
        <f>N64+N65</f>
        <v>0</v>
      </c>
    </row>
    <row r="66" spans="1:18" ht="12.75" x14ac:dyDescent="0.2">
      <c r="A66" s="3">
        <f t="shared" ref="A66" si="17"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8">SUM(E66:H66)-MIN(E66:H66)-MAX(E66:H66)</f>
        <v>0</v>
      </c>
      <c r="N66" s="4">
        <f t="shared" ref="N66:N97" si="19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8"/>
        <v>0</v>
      </c>
      <c r="N67" s="8">
        <f t="shared" si="19"/>
        <v>0</v>
      </c>
      <c r="O67" s="9">
        <f>N66+N67</f>
        <v>0</v>
      </c>
    </row>
    <row r="68" spans="1:18" ht="12.75" x14ac:dyDescent="0.2">
      <c r="A68" s="3">
        <f t="shared" ref="A68" si="20"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8"/>
        <v>0</v>
      </c>
      <c r="N68" s="4">
        <f t="shared" si="19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8"/>
        <v>0</v>
      </c>
      <c r="N69" s="8">
        <f t="shared" si="19"/>
        <v>0</v>
      </c>
      <c r="O69" s="9">
        <f>N68+N69</f>
        <v>0</v>
      </c>
    </row>
    <row r="70" spans="1:18" ht="12.75" x14ac:dyDescent="0.2">
      <c r="A70" s="3">
        <f t="shared" ref="A70" si="21"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8"/>
        <v>0</v>
      </c>
      <c r="N70" s="4">
        <f t="shared" si="19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8"/>
        <v>0</v>
      </c>
      <c r="N71" s="8">
        <f t="shared" si="19"/>
        <v>0</v>
      </c>
      <c r="O71" s="9">
        <f>N70+N71</f>
        <v>0</v>
      </c>
    </row>
    <row r="72" spans="1:18" ht="12.75" x14ac:dyDescent="0.2">
      <c r="A72" s="3">
        <f t="shared" ref="A72" si="22"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8"/>
        <v>0</v>
      </c>
      <c r="N72" s="4">
        <f t="shared" si="19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8"/>
        <v>0</v>
      </c>
      <c r="N73" s="8">
        <f t="shared" si="19"/>
        <v>0</v>
      </c>
      <c r="O73" s="9">
        <f>N72+N73</f>
        <v>0</v>
      </c>
    </row>
    <row r="74" spans="1:18" ht="12.75" x14ac:dyDescent="0.2">
      <c r="A74" s="3">
        <f t="shared" ref="A74:A100" si="23"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8"/>
        <v>0</v>
      </c>
      <c r="N74" s="4">
        <f t="shared" si="19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8"/>
        <v>0</v>
      </c>
      <c r="N75" s="8">
        <f t="shared" si="19"/>
        <v>0</v>
      </c>
      <c r="O75" s="9">
        <f>N74+N75</f>
        <v>0</v>
      </c>
    </row>
    <row r="76" spans="1:18" ht="12.75" x14ac:dyDescent="0.2">
      <c r="A76" s="3">
        <f t="shared" si="23"/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8"/>
        <v>0</v>
      </c>
      <c r="N76" s="4">
        <f t="shared" si="19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8"/>
        <v>0</v>
      </c>
      <c r="N77" s="8">
        <f t="shared" si="19"/>
        <v>0</v>
      </c>
      <c r="O77" s="9">
        <f>N76+N77</f>
        <v>0</v>
      </c>
    </row>
    <row r="78" spans="1:18" ht="12.75" x14ac:dyDescent="0.2">
      <c r="A78" s="3">
        <f t="shared" si="23"/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8"/>
        <v>0</v>
      </c>
      <c r="N78" s="4">
        <f t="shared" si="19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8"/>
        <v>0</v>
      </c>
      <c r="N79" s="8">
        <f t="shared" si="19"/>
        <v>0</v>
      </c>
      <c r="O79" s="9">
        <f>N78+N79</f>
        <v>0</v>
      </c>
    </row>
    <row r="80" spans="1:18" ht="12.75" x14ac:dyDescent="0.2">
      <c r="A80" s="3">
        <f t="shared" si="23"/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8"/>
        <v>0</v>
      </c>
      <c r="N80" s="4">
        <f t="shared" si="19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8"/>
        <v>0</v>
      </c>
      <c r="N81" s="8">
        <f t="shared" si="19"/>
        <v>0</v>
      </c>
      <c r="O81" s="9">
        <f>N80+N81</f>
        <v>0</v>
      </c>
    </row>
    <row r="82" spans="1:18" ht="12.75" x14ac:dyDescent="0.2">
      <c r="A82" s="3">
        <f t="shared" si="23"/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8"/>
        <v>0</v>
      </c>
      <c r="N82" s="4">
        <f t="shared" si="19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8"/>
      <c r="C83" s="8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8"/>
        <v>0</v>
      </c>
      <c r="N83" s="8">
        <f t="shared" si="19"/>
        <v>0</v>
      </c>
      <c r="O83" s="9">
        <f>N82+N83</f>
        <v>0</v>
      </c>
    </row>
    <row r="84" spans="1:18" ht="12.75" x14ac:dyDescent="0.2">
      <c r="A84" s="3">
        <f t="shared" si="23"/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8"/>
        <v>0</v>
      </c>
      <c r="N84" s="4">
        <f t="shared" si="19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8"/>
      <c r="C85" s="8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8"/>
        <v>0</v>
      </c>
      <c r="N85" s="8">
        <f t="shared" si="19"/>
        <v>0</v>
      </c>
      <c r="O85" s="9">
        <f>N84+N85</f>
        <v>0</v>
      </c>
    </row>
    <row r="86" spans="1:18" ht="12.75" x14ac:dyDescent="0.2">
      <c r="A86" s="3">
        <f t="shared" si="23"/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8"/>
        <v>0</v>
      </c>
      <c r="N86" s="4">
        <f t="shared" si="19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8"/>
      <c r="C87" s="8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8"/>
        <v>0</v>
      </c>
      <c r="N87" s="8">
        <f t="shared" si="19"/>
        <v>0</v>
      </c>
      <c r="O87" s="9">
        <f>N86+N87</f>
        <v>0</v>
      </c>
    </row>
    <row r="88" spans="1:18" ht="12.75" x14ac:dyDescent="0.2">
      <c r="A88" s="3">
        <f t="shared" si="23"/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8"/>
        <v>0</v>
      </c>
      <c r="N88" s="4">
        <f t="shared" si="19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8"/>
      <c r="C89" s="8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8"/>
        <v>0</v>
      </c>
      <c r="N89" s="8">
        <f t="shared" si="19"/>
        <v>0</v>
      </c>
      <c r="O89" s="9">
        <f>N88+N89</f>
        <v>0</v>
      </c>
    </row>
    <row r="90" spans="1:18" ht="12.75" x14ac:dyDescent="0.2">
      <c r="A90" s="3">
        <f t="shared" si="23"/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8"/>
        <v>0</v>
      </c>
      <c r="N90" s="4">
        <f t="shared" si="19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8"/>
      <c r="C91" s="8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8"/>
        <v>0</v>
      </c>
      <c r="N91" s="8">
        <f t="shared" si="19"/>
        <v>0</v>
      </c>
      <c r="O91" s="9">
        <f>N90+N91</f>
        <v>0</v>
      </c>
    </row>
    <row r="92" spans="1:18" ht="12.75" x14ac:dyDescent="0.2">
      <c r="A92" s="3">
        <f t="shared" si="23"/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8"/>
        <v>0</v>
      </c>
      <c r="N92" s="4">
        <f t="shared" si="19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8"/>
      <c r="C93" s="8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8"/>
        <v>0</v>
      </c>
      <c r="N93" s="8">
        <f t="shared" si="19"/>
        <v>0</v>
      </c>
      <c r="O93" s="9">
        <f>N92+N93</f>
        <v>0</v>
      </c>
    </row>
    <row r="94" spans="1:18" ht="12.75" x14ac:dyDescent="0.2">
      <c r="A94" s="3">
        <f t="shared" si="23"/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8"/>
        <v>0</v>
      </c>
      <c r="N94" s="4">
        <f t="shared" si="19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8"/>
      <c r="C95" s="8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8"/>
        <v>0</v>
      </c>
      <c r="N95" s="8">
        <f t="shared" si="19"/>
        <v>0</v>
      </c>
      <c r="O95" s="9">
        <f>N94+N95</f>
        <v>0</v>
      </c>
    </row>
    <row r="96" spans="1:18" ht="12.75" x14ac:dyDescent="0.2">
      <c r="A96" s="3">
        <f t="shared" si="23"/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8"/>
        <v>0</v>
      </c>
      <c r="N96" s="4">
        <f t="shared" si="19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8"/>
      <c r="C97" s="8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8"/>
        <v>0</v>
      </c>
      <c r="N97" s="8">
        <f t="shared" si="19"/>
        <v>0</v>
      </c>
      <c r="O97" s="9">
        <f>N96+N97</f>
        <v>0</v>
      </c>
    </row>
    <row r="98" spans="1:18" ht="12.75" x14ac:dyDescent="0.2">
      <c r="A98" s="3">
        <f t="shared" si="23"/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8"/>
        <v>0</v>
      </c>
      <c r="N98" s="4">
        <f t="shared" ref="N98:N101" si="24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8"/>
      <c r="C99" s="8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8"/>
        <v>0</v>
      </c>
      <c r="N99" s="8">
        <f t="shared" si="24"/>
        <v>0</v>
      </c>
      <c r="O99" s="9">
        <f>N98+N99</f>
        <v>0</v>
      </c>
    </row>
    <row r="100" spans="1:18" ht="12.75" x14ac:dyDescent="0.2">
      <c r="A100" s="3">
        <f t="shared" si="23"/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8"/>
        <v>0</v>
      </c>
      <c r="N100" s="4">
        <f t="shared" si="24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8"/>
      <c r="C101" s="8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8"/>
        <v>0</v>
      </c>
      <c r="N101" s="8">
        <f t="shared" si="24"/>
        <v>0</v>
      </c>
      <c r="O101" s="9">
        <f>N100+N101</f>
        <v>0</v>
      </c>
    </row>
  </sheetData>
  <autoFilter ref="B1:R101" xr:uid="{00000000-0009-0000-0000-000000000000}">
    <sortState xmlns:xlrd2="http://schemas.microsoft.com/office/spreadsheetml/2017/richdata2" ref="B2:R101">
      <sortCondition descending="1" ref="O1:O101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1.10.2022&amp;RCE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outlinePr summaryBelow="0" summaryRight="0"/>
    <pageSetUpPr fitToPage="1"/>
  </sheetPr>
  <dimension ref="A1:AJ101"/>
  <sheetViews>
    <sheetView workbookViewId="0">
      <selection activeCell="C2" sqref="C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8" customFormat="1" ht="15.75" customHeight="1" x14ac:dyDescent="0.2">
      <c r="A1" s="25" t="s">
        <v>100</v>
      </c>
      <c r="B1" s="42" t="s">
        <v>48</v>
      </c>
      <c r="C1" s="42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41</v>
      </c>
      <c r="V1" s="25" t="s">
        <v>42</v>
      </c>
      <c r="W1" s="25" t="s">
        <v>20</v>
      </c>
      <c r="X1" s="25"/>
      <c r="Y1" s="25"/>
      <c r="Z1" s="25"/>
      <c r="AA1" s="25"/>
    </row>
    <row r="2" spans="1:27" ht="15.75" customHeight="1" x14ac:dyDescent="0.2">
      <c r="A2" s="3">
        <v>1</v>
      </c>
      <c r="B2" s="35" t="s">
        <v>49</v>
      </c>
      <c r="C2" s="36" t="s">
        <v>221</v>
      </c>
      <c r="D2" s="10" t="s">
        <v>22</v>
      </c>
      <c r="E2" s="4">
        <v>8.6999999999999993</v>
      </c>
      <c r="F2" s="4">
        <v>8.4</v>
      </c>
      <c r="G2" s="4">
        <v>8.1</v>
      </c>
      <c r="H2" s="4">
        <v>8.1</v>
      </c>
      <c r="I2" s="4">
        <v>9.5</v>
      </c>
      <c r="J2" s="4">
        <v>13.7</v>
      </c>
      <c r="K2" s="4">
        <v>5.8</v>
      </c>
      <c r="L2" s="4"/>
      <c r="M2" s="4">
        <f t="shared" ref="M2:M33" si="0">SUM(E2:H2)-MIN(E2:H2)-MAX(E2:H2)</f>
        <v>16.500000000000004</v>
      </c>
      <c r="N2" s="4">
        <f t="shared" ref="N2:N33" si="1">IF(M2+SUM(I2:K2)-L2 &lt; 0,0,M2+SUM(I2:K2)-L2)</f>
        <v>45.5</v>
      </c>
      <c r="O2" s="5">
        <f>MAX(N2,N3)</f>
        <v>46.309999999999995</v>
      </c>
      <c r="P2" s="1" t="str">
        <f>B2</f>
        <v>Soča Sršen</v>
      </c>
      <c r="Q2" s="1" t="str">
        <f>C2</f>
        <v>Sokol Bežigrad</v>
      </c>
      <c r="R2" s="1">
        <f>O2</f>
        <v>46.309999999999995</v>
      </c>
      <c r="S2">
        <v>1</v>
      </c>
      <c r="T2" s="1" t="s">
        <v>221</v>
      </c>
      <c r="U2" s="1">
        <v>75.61</v>
      </c>
      <c r="V2" s="1">
        <v>129.53</v>
      </c>
      <c r="W2" s="1">
        <f t="shared" ref="W2:W14" si="2">U2+V2</f>
        <v>205.14</v>
      </c>
    </row>
    <row r="3" spans="1:27" ht="15.75" customHeight="1" x14ac:dyDescent="0.2">
      <c r="A3" s="6"/>
      <c r="B3" s="7" t="s">
        <v>49</v>
      </c>
      <c r="C3" s="7" t="s">
        <v>221</v>
      </c>
      <c r="D3" s="13" t="s">
        <v>23</v>
      </c>
      <c r="E3" s="8">
        <v>8.4</v>
      </c>
      <c r="F3" s="8">
        <v>8.5</v>
      </c>
      <c r="G3" s="8">
        <v>8</v>
      </c>
      <c r="H3" s="8">
        <v>7.3</v>
      </c>
      <c r="I3" s="8">
        <v>9.9</v>
      </c>
      <c r="J3" s="8">
        <v>13.51</v>
      </c>
      <c r="K3" s="8">
        <v>6.5</v>
      </c>
      <c r="L3" s="8"/>
      <c r="M3" s="8">
        <f t="shared" si="0"/>
        <v>16.399999999999995</v>
      </c>
      <c r="N3" s="8">
        <f t="shared" si="1"/>
        <v>46.309999999999995</v>
      </c>
      <c r="O3" s="9">
        <f>MAX(N2,N3)</f>
        <v>46.309999999999995</v>
      </c>
      <c r="S3">
        <v>2</v>
      </c>
      <c r="W3" s="1">
        <f t="shared" si="2"/>
        <v>0</v>
      </c>
    </row>
    <row r="4" spans="1:27" ht="15.75" customHeight="1" x14ac:dyDescent="0.2">
      <c r="A4" s="3">
        <v>2</v>
      </c>
      <c r="B4" s="1" t="s">
        <v>188</v>
      </c>
      <c r="C4" s="1" t="s">
        <v>25</v>
      </c>
      <c r="D4" t="s">
        <v>22</v>
      </c>
      <c r="E4">
        <v>6.7</v>
      </c>
      <c r="F4">
        <v>7</v>
      </c>
      <c r="G4">
        <v>6.9</v>
      </c>
      <c r="H4">
        <v>7</v>
      </c>
      <c r="I4">
        <v>9.1</v>
      </c>
      <c r="J4">
        <v>12.82</v>
      </c>
      <c r="K4">
        <v>5.8</v>
      </c>
      <c r="M4">
        <f t="shared" si="0"/>
        <v>13.900000000000002</v>
      </c>
      <c r="N4">
        <f t="shared" si="1"/>
        <v>41.620000000000005</v>
      </c>
      <c r="O4" s="5">
        <f>MAX(N4,N5)</f>
        <v>43.3</v>
      </c>
      <c r="P4" s="1" t="str">
        <f>B4</f>
        <v>Lara Erniša</v>
      </c>
      <c r="Q4" s="1" t="str">
        <f>C4</f>
        <v>DŠR Murska Sobota</v>
      </c>
      <c r="R4" s="1">
        <f>O4</f>
        <v>43.3</v>
      </c>
      <c r="S4">
        <v>3</v>
      </c>
      <c r="W4" s="1">
        <f t="shared" si="2"/>
        <v>0</v>
      </c>
    </row>
    <row r="5" spans="1:27" ht="15.75" customHeight="1" x14ac:dyDescent="0.2">
      <c r="A5" s="6"/>
      <c r="B5" s="7" t="s">
        <v>188</v>
      </c>
      <c r="C5" s="7" t="s">
        <v>25</v>
      </c>
      <c r="D5" s="13" t="s">
        <v>23</v>
      </c>
      <c r="E5" s="13">
        <v>7</v>
      </c>
      <c r="F5" s="13">
        <v>7.5</v>
      </c>
      <c r="G5" s="13">
        <v>7.2</v>
      </c>
      <c r="H5" s="13">
        <v>6.7</v>
      </c>
      <c r="I5" s="13">
        <v>9.5</v>
      </c>
      <c r="J5" s="13">
        <v>13.1</v>
      </c>
      <c r="K5" s="13">
        <v>6.5</v>
      </c>
      <c r="L5" s="13"/>
      <c r="M5" s="14">
        <f t="shared" si="0"/>
        <v>14.2</v>
      </c>
      <c r="N5" s="14">
        <f t="shared" si="1"/>
        <v>43.3</v>
      </c>
      <c r="O5" s="9">
        <f>MAX(N4,N5)</f>
        <v>43.3</v>
      </c>
      <c r="P5" s="1" t="s">
        <v>24</v>
      </c>
      <c r="Q5" s="1" t="s">
        <v>24</v>
      </c>
      <c r="S5">
        <v>4</v>
      </c>
      <c r="W5" s="1">
        <f t="shared" si="2"/>
        <v>0</v>
      </c>
    </row>
    <row r="6" spans="1:27" ht="15.75" customHeight="1" x14ac:dyDescent="0.2">
      <c r="A6" s="3">
        <v>3</v>
      </c>
      <c r="B6" s="32" t="s">
        <v>83</v>
      </c>
      <c r="C6" s="43" t="s">
        <v>221</v>
      </c>
      <c r="D6" s="10" t="s">
        <v>22</v>
      </c>
      <c r="E6" s="24">
        <v>2.2999999999999998</v>
      </c>
      <c r="F6" s="24">
        <v>2.2999999999999998</v>
      </c>
      <c r="G6" s="24">
        <v>2.2999999999999998</v>
      </c>
      <c r="H6" s="24">
        <v>2.2999999999999998</v>
      </c>
      <c r="I6" s="24">
        <v>2.6</v>
      </c>
      <c r="J6" s="24">
        <v>3.92</v>
      </c>
      <c r="K6" s="24">
        <v>1.7</v>
      </c>
      <c r="L6" s="24"/>
      <c r="M6" s="41">
        <f t="shared" si="0"/>
        <v>4.5999999999999996</v>
      </c>
      <c r="N6" s="41">
        <f t="shared" si="1"/>
        <v>12.819999999999999</v>
      </c>
      <c r="O6" s="5">
        <f>MAX(N6,N7)</f>
        <v>42.84</v>
      </c>
      <c r="P6" s="1" t="str">
        <f>B6</f>
        <v>Maja Papa</v>
      </c>
      <c r="Q6" s="1" t="str">
        <f>C6</f>
        <v>Sokol Bežigrad</v>
      </c>
      <c r="R6" s="1">
        <f>O6</f>
        <v>42.84</v>
      </c>
      <c r="S6">
        <v>5</v>
      </c>
      <c r="W6" s="1">
        <f t="shared" si="2"/>
        <v>0</v>
      </c>
    </row>
    <row r="7" spans="1:27" ht="15.75" customHeight="1" x14ac:dyDescent="0.2">
      <c r="A7" s="6"/>
      <c r="B7" s="7" t="s">
        <v>83</v>
      </c>
      <c r="C7" s="7" t="s">
        <v>221</v>
      </c>
      <c r="D7" s="13" t="s">
        <v>23</v>
      </c>
      <c r="E7" s="13">
        <v>7.5</v>
      </c>
      <c r="F7" s="13">
        <v>7.9</v>
      </c>
      <c r="G7" s="13">
        <v>7.9</v>
      </c>
      <c r="H7" s="13">
        <v>7.4</v>
      </c>
      <c r="I7" s="13">
        <v>8.9</v>
      </c>
      <c r="J7" s="13">
        <v>12.94</v>
      </c>
      <c r="K7" s="13">
        <v>5.6</v>
      </c>
      <c r="L7" s="13"/>
      <c r="M7" s="14">
        <f t="shared" si="0"/>
        <v>15.400000000000004</v>
      </c>
      <c r="N7" s="14">
        <f t="shared" si="1"/>
        <v>42.84</v>
      </c>
      <c r="O7" s="9">
        <f>MAX(N6,N7)</f>
        <v>42.84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v>4</v>
      </c>
      <c r="B8" s="32" t="s">
        <v>82</v>
      </c>
      <c r="C8" s="36" t="s">
        <v>221</v>
      </c>
      <c r="D8" t="s">
        <v>22</v>
      </c>
      <c r="E8" s="10">
        <v>3</v>
      </c>
      <c r="F8" s="10">
        <v>3</v>
      </c>
      <c r="G8" s="10">
        <v>2.5</v>
      </c>
      <c r="H8" s="10">
        <v>3</v>
      </c>
      <c r="I8" s="10">
        <v>3.8</v>
      </c>
      <c r="J8" s="10">
        <v>5.09</v>
      </c>
      <c r="K8" s="10">
        <v>2.4</v>
      </c>
      <c r="L8" s="10"/>
      <c r="M8" s="11">
        <f t="shared" si="0"/>
        <v>6</v>
      </c>
      <c r="N8" s="11">
        <f t="shared" si="1"/>
        <v>17.29</v>
      </c>
      <c r="O8" s="5">
        <f>MAX(N8,N9)</f>
        <v>40.380000000000003</v>
      </c>
      <c r="P8" s="1" t="str">
        <f>B8</f>
        <v>Pia Ban</v>
      </c>
      <c r="Q8" s="1" t="str">
        <f>C8</f>
        <v>Sokol Bežigrad</v>
      </c>
      <c r="R8" s="1">
        <f>O8</f>
        <v>40.380000000000003</v>
      </c>
      <c r="W8" s="1">
        <f t="shared" si="2"/>
        <v>0</v>
      </c>
    </row>
    <row r="9" spans="1:27" ht="15.75" customHeight="1" x14ac:dyDescent="0.2">
      <c r="A9" s="6"/>
      <c r="B9" s="7" t="s">
        <v>82</v>
      </c>
      <c r="C9" s="7" t="s">
        <v>221</v>
      </c>
      <c r="D9" s="13" t="s">
        <v>23</v>
      </c>
      <c r="E9" s="13">
        <v>6.2</v>
      </c>
      <c r="F9" s="13">
        <v>6.9</v>
      </c>
      <c r="G9" s="13">
        <v>7.1</v>
      </c>
      <c r="H9" s="13">
        <v>6.5</v>
      </c>
      <c r="I9" s="13">
        <v>9.5</v>
      </c>
      <c r="J9" s="13">
        <v>12.08</v>
      </c>
      <c r="K9" s="13">
        <v>5.4</v>
      </c>
      <c r="L9" s="13"/>
      <c r="M9" s="14">
        <f t="shared" si="0"/>
        <v>13.400000000000004</v>
      </c>
      <c r="N9" s="14">
        <f t="shared" si="1"/>
        <v>40.380000000000003</v>
      </c>
      <c r="O9" s="9">
        <f>MAX(N8,N9)</f>
        <v>40.380000000000003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44</v>
      </c>
      <c r="C10" t="s">
        <v>25</v>
      </c>
      <c r="D10" s="10" t="s">
        <v>22</v>
      </c>
      <c r="E10" s="10">
        <v>5.7</v>
      </c>
      <c r="F10" s="10">
        <v>6</v>
      </c>
      <c r="G10" s="10">
        <v>6.1</v>
      </c>
      <c r="H10" s="10">
        <v>5.7</v>
      </c>
      <c r="I10" s="10">
        <v>8.5</v>
      </c>
      <c r="J10" s="10">
        <v>10.51</v>
      </c>
      <c r="K10" s="10">
        <v>2.6</v>
      </c>
      <c r="L10" s="10"/>
      <c r="M10" s="11">
        <f t="shared" si="0"/>
        <v>11.699999999999998</v>
      </c>
      <c r="N10" s="11">
        <f t="shared" si="1"/>
        <v>33.309999999999995</v>
      </c>
      <c r="O10" s="5">
        <f>MAX(N10,N11)</f>
        <v>34.190000000000005</v>
      </c>
      <c r="P10" s="1" t="str">
        <f>B10</f>
        <v>Vika Magdič</v>
      </c>
      <c r="Q10" s="1" t="str">
        <f>C10</f>
        <v>DŠR Murska Sobota</v>
      </c>
      <c r="R10" s="1">
        <f>O10</f>
        <v>34.190000000000005</v>
      </c>
      <c r="W10" s="1">
        <f t="shared" si="2"/>
        <v>0</v>
      </c>
    </row>
    <row r="11" spans="1:27" ht="15.75" customHeight="1" x14ac:dyDescent="0.2">
      <c r="A11" s="6"/>
      <c r="B11" s="7" t="s">
        <v>44</v>
      </c>
      <c r="C11" s="7" t="s">
        <v>25</v>
      </c>
      <c r="D11" s="13" t="s">
        <v>23</v>
      </c>
      <c r="E11" s="13">
        <v>6.4</v>
      </c>
      <c r="F11" s="13">
        <v>6.2</v>
      </c>
      <c r="G11" s="13">
        <v>6.7</v>
      </c>
      <c r="H11" s="13">
        <v>6.2</v>
      </c>
      <c r="I11" s="13">
        <v>8.8000000000000007</v>
      </c>
      <c r="J11" s="13">
        <v>10.69</v>
      </c>
      <c r="K11" s="13">
        <v>2.1</v>
      </c>
      <c r="L11" s="13"/>
      <c r="M11" s="14">
        <f t="shared" si="0"/>
        <v>12.600000000000001</v>
      </c>
      <c r="N11" s="14">
        <f t="shared" si="1"/>
        <v>34.190000000000005</v>
      </c>
      <c r="O11" s="9">
        <f>MAX(N10,N11)</f>
        <v>34.190000000000005</v>
      </c>
      <c r="P11" s="1" t="s">
        <v>24</v>
      </c>
      <c r="Q11" s="1" t="s">
        <v>24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 t="s">
        <v>179</v>
      </c>
      <c r="C12" s="1" t="s">
        <v>113</v>
      </c>
      <c r="D12" t="s">
        <v>22</v>
      </c>
      <c r="E12" s="10">
        <v>2.2000000000000002</v>
      </c>
      <c r="F12" s="10">
        <v>2.5</v>
      </c>
      <c r="G12" s="10">
        <v>2.2999999999999998</v>
      </c>
      <c r="H12" s="10">
        <v>2</v>
      </c>
      <c r="I12" s="10">
        <v>3.9</v>
      </c>
      <c r="J12" s="10">
        <v>4.58</v>
      </c>
      <c r="K12" s="10">
        <v>1.1000000000000001</v>
      </c>
      <c r="L12" s="10"/>
      <c r="M12" s="11">
        <f t="shared" si="0"/>
        <v>4.5</v>
      </c>
      <c r="N12" s="11">
        <f t="shared" si="1"/>
        <v>14.08</v>
      </c>
      <c r="O12" s="5">
        <f>MAX(N12,N13)</f>
        <v>14.15</v>
      </c>
      <c r="P12" s="1" t="str">
        <f>B12</f>
        <v>Anja Marković</v>
      </c>
      <c r="Q12" s="1" t="str">
        <f>C12</f>
        <v>SD Beograd Matica</v>
      </c>
      <c r="R12" s="1">
        <f>O12</f>
        <v>14.15</v>
      </c>
      <c r="W12" s="1">
        <f t="shared" si="2"/>
        <v>0</v>
      </c>
    </row>
    <row r="13" spans="1:27" ht="15.75" customHeight="1" x14ac:dyDescent="0.2">
      <c r="A13" s="6"/>
      <c r="B13" s="7" t="s">
        <v>179</v>
      </c>
      <c r="C13" s="7" t="s">
        <v>113</v>
      </c>
      <c r="D13" s="13" t="s">
        <v>23</v>
      </c>
      <c r="E13" s="13">
        <v>2.2999999999999998</v>
      </c>
      <c r="F13" s="13">
        <v>2.4</v>
      </c>
      <c r="G13" s="13">
        <v>2.4</v>
      </c>
      <c r="H13" s="13">
        <v>2.2000000000000002</v>
      </c>
      <c r="I13" s="13">
        <v>3.7</v>
      </c>
      <c r="J13" s="13">
        <v>4.55</v>
      </c>
      <c r="K13" s="13">
        <v>1.2</v>
      </c>
      <c r="L13" s="13"/>
      <c r="M13" s="14">
        <f t="shared" si="0"/>
        <v>4.7000000000000011</v>
      </c>
      <c r="N13" s="14">
        <f t="shared" si="1"/>
        <v>14.15</v>
      </c>
      <c r="O13" s="9">
        <f>MAX(N12,N13)</f>
        <v>14.15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0" t="s">
        <v>84</v>
      </c>
      <c r="C14" t="s">
        <v>33</v>
      </c>
      <c r="D14" s="40" t="s">
        <v>22</v>
      </c>
      <c r="E14" s="10"/>
      <c r="F14" s="10"/>
      <c r="G14" s="10"/>
      <c r="H14" s="10"/>
      <c r="I14" s="10"/>
      <c r="J14" s="10"/>
      <c r="K14" s="10"/>
      <c r="L14" s="10"/>
      <c r="M14" s="11">
        <f t="shared" si="0"/>
        <v>0</v>
      </c>
      <c r="N14" s="11">
        <f t="shared" si="1"/>
        <v>0</v>
      </c>
      <c r="O14" s="5">
        <f>MAX(N14,N15)</f>
        <v>0</v>
      </c>
      <c r="P14" s="1" t="str">
        <f>B14</f>
        <v>Ema Mikeln</v>
      </c>
      <c r="Q14" s="1" t="str">
        <f>C14</f>
        <v>ŠD Moste</v>
      </c>
      <c r="R14" s="1">
        <f>O14</f>
        <v>0</v>
      </c>
      <c r="W14" s="1">
        <f t="shared" si="2"/>
        <v>0</v>
      </c>
    </row>
    <row r="15" spans="1:27" ht="15.75" customHeight="1" x14ac:dyDescent="0.2">
      <c r="A15" s="6"/>
      <c r="B15" s="7" t="s">
        <v>84</v>
      </c>
      <c r="C15" s="7" t="s">
        <v>33</v>
      </c>
      <c r="D15" s="13" t="s">
        <v>23</v>
      </c>
      <c r="E15" s="13"/>
      <c r="F15" s="13"/>
      <c r="G15" s="13"/>
      <c r="H15" s="13"/>
      <c r="I15" s="13"/>
      <c r="J15" s="13"/>
      <c r="K15" s="13"/>
      <c r="L15" s="13"/>
      <c r="M15" s="14">
        <f t="shared" si="0"/>
        <v>0</v>
      </c>
      <c r="N15" s="14">
        <f t="shared" si="1"/>
        <v>0</v>
      </c>
      <c r="O15" s="9">
        <f>MAX(N14,N15)</f>
        <v>0</v>
      </c>
      <c r="P15" s="1" t="s">
        <v>24</v>
      </c>
      <c r="Q15" s="1" t="s">
        <v>24</v>
      </c>
    </row>
    <row r="16" spans="1:27" ht="15.75" customHeight="1" x14ac:dyDescent="0.2">
      <c r="A16" s="3">
        <f>A14+1</f>
        <v>8</v>
      </c>
      <c r="B16" s="4"/>
      <c r="C16" s="4"/>
      <c r="D16" s="24" t="s">
        <v>22</v>
      </c>
      <c r="E16" s="10"/>
      <c r="F16" s="10"/>
      <c r="G16" s="10"/>
      <c r="H16" s="10"/>
      <c r="I16" s="10"/>
      <c r="J16" s="10"/>
      <c r="K16" s="10"/>
      <c r="L16" s="10"/>
      <c r="M16" s="11">
        <f t="shared" si="0"/>
        <v>0</v>
      </c>
      <c r="N16" s="11">
        <f t="shared" si="1"/>
        <v>0</v>
      </c>
      <c r="O16" s="5">
        <f>MAX(N16,N17)</f>
        <v>0</v>
      </c>
      <c r="P16" s="1">
        <f>B16</f>
        <v>0</v>
      </c>
      <c r="Q16" s="1">
        <f>C16</f>
        <v>0</v>
      </c>
      <c r="R16" s="1">
        <f>O16</f>
        <v>0</v>
      </c>
    </row>
    <row r="17" spans="1:36" ht="15.75" customHeight="1" x14ac:dyDescent="0.2">
      <c r="A17" s="6"/>
      <c r="B17" s="7"/>
      <c r="C17" s="7"/>
      <c r="D17" s="13" t="s">
        <v>23</v>
      </c>
      <c r="E17" s="13"/>
      <c r="F17" s="13"/>
      <c r="G17" s="13"/>
      <c r="H17" s="13"/>
      <c r="I17" s="13"/>
      <c r="J17" s="13"/>
      <c r="K17" s="13"/>
      <c r="L17" s="13"/>
      <c r="M17" s="14">
        <f t="shared" si="0"/>
        <v>0</v>
      </c>
      <c r="N17" s="14">
        <f t="shared" si="1"/>
        <v>0</v>
      </c>
      <c r="O17" s="9">
        <f>MAX(N16,N17)</f>
        <v>0</v>
      </c>
    </row>
    <row r="18" spans="1:36" ht="15.75" customHeight="1" x14ac:dyDescent="0.2">
      <c r="A18" s="3">
        <f>A16+1</f>
        <v>9</v>
      </c>
      <c r="B18" s="40"/>
      <c r="C18" s="40"/>
      <c r="D18" s="10" t="s">
        <v>22</v>
      </c>
      <c r="E18" s="40"/>
      <c r="F18" s="40"/>
      <c r="G18" s="40"/>
      <c r="H18" s="40"/>
      <c r="I18" s="40"/>
      <c r="J18" s="40"/>
      <c r="K18" s="40"/>
      <c r="L18" s="40"/>
      <c r="M18" s="40">
        <f t="shared" si="0"/>
        <v>0</v>
      </c>
      <c r="N18" s="40">
        <f t="shared" si="1"/>
        <v>0</v>
      </c>
      <c r="O18" s="5">
        <f>MAX(N18,N19)</f>
        <v>0</v>
      </c>
      <c r="P18" s="1">
        <f>B18</f>
        <v>0</v>
      </c>
      <c r="Q18" s="1">
        <f>C18</f>
        <v>0</v>
      </c>
      <c r="R18" s="1">
        <f>O18</f>
        <v>0</v>
      </c>
    </row>
    <row r="19" spans="1:36" ht="15.75" customHeight="1" x14ac:dyDescent="0.2">
      <c r="A19" s="6"/>
      <c r="B19" s="7"/>
      <c r="C19" s="7"/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4">
        <f t="shared" si="0"/>
        <v>0</v>
      </c>
      <c r="N19" s="14">
        <f t="shared" si="1"/>
        <v>0</v>
      </c>
      <c r="O19" s="9">
        <f>MAX(N18,N19)</f>
        <v>0</v>
      </c>
      <c r="P19" s="1" t="s">
        <v>24</v>
      </c>
      <c r="Q19" s="1" t="s">
        <v>24</v>
      </c>
    </row>
    <row r="20" spans="1:36" ht="15.75" customHeight="1" x14ac:dyDescent="0.2">
      <c r="A20" s="3">
        <f>A18+1</f>
        <v>10</v>
      </c>
      <c r="B20" s="4"/>
      <c r="C20" s="4"/>
      <c r="D20" t="s">
        <v>22</v>
      </c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4">
        <f t="shared" si="1"/>
        <v>0</v>
      </c>
      <c r="O20" s="5">
        <f>MAX(N20,N21)</f>
        <v>0</v>
      </c>
      <c r="P20" s="1">
        <f>B20</f>
        <v>0</v>
      </c>
      <c r="Q20" s="1">
        <f>C20</f>
        <v>0</v>
      </c>
      <c r="R20" s="1">
        <f>O20</f>
        <v>0</v>
      </c>
      <c r="X20" s="16" t="s">
        <v>27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/>
      <c r="C21" s="7"/>
      <c r="D21" s="13" t="s">
        <v>23</v>
      </c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8">
        <f t="shared" si="1"/>
        <v>0</v>
      </c>
      <c r="O21" s="9">
        <f>MAX(N20,N21)</f>
        <v>0</v>
      </c>
      <c r="X21" s="4" t="s">
        <v>49</v>
      </c>
      <c r="Y21" s="4" t="s">
        <v>221</v>
      </c>
      <c r="Z21" s="4" t="s">
        <v>22</v>
      </c>
      <c r="AA21" s="4">
        <v>8.6999999999999993</v>
      </c>
      <c r="AB21" s="4">
        <v>8.4</v>
      </c>
      <c r="AC21" s="4">
        <v>8.1</v>
      </c>
      <c r="AD21" s="4">
        <v>8.1</v>
      </c>
      <c r="AE21" s="4">
        <v>9.5</v>
      </c>
      <c r="AF21" s="4">
        <v>13.7</v>
      </c>
      <c r="AG21" s="4">
        <v>5.8</v>
      </c>
      <c r="AH21" s="4"/>
      <c r="AI21" s="19">
        <f t="shared" ref="AI21:AI32" si="3">SUM(AA21:AD21)-MAX(AA21:AD21)-MIN(AA21:AD21)</f>
        <v>16.500000000000007</v>
      </c>
      <c r="AJ21" s="19">
        <f t="shared" ref="AJ21:AJ32" si="4">IF(AI21+SUM(AE21:AG21)-AH21 &lt; 0,0,AI21+SUM(AE21:AG21)-AH21)</f>
        <v>45.500000000000007</v>
      </c>
    </row>
    <row r="22" spans="1:36" ht="15.75" customHeight="1" x14ac:dyDescent="0.2">
      <c r="A22" s="3">
        <f>A20+1</f>
        <v>11</v>
      </c>
      <c r="B22" s="4"/>
      <c r="C22" s="4"/>
      <c r="D22" s="10" t="s">
        <v>22</v>
      </c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4">
        <f t="shared" si="1"/>
        <v>0</v>
      </c>
      <c r="O22" s="5">
        <f>MAX(N22,N23)</f>
        <v>0</v>
      </c>
      <c r="P22" s="1">
        <f>B22</f>
        <v>0</v>
      </c>
      <c r="Q22" s="1">
        <f>C22</f>
        <v>0</v>
      </c>
      <c r="R22" s="1">
        <f>O22</f>
        <v>0</v>
      </c>
      <c r="X22" s="7" t="s">
        <v>49</v>
      </c>
      <c r="Y22" s="7" t="s">
        <v>221</v>
      </c>
      <c r="Z22" s="8" t="s">
        <v>23</v>
      </c>
      <c r="AA22" s="8">
        <v>8.4</v>
      </c>
      <c r="AB22" s="8">
        <v>8.5</v>
      </c>
      <c r="AC22" s="8">
        <v>8</v>
      </c>
      <c r="AD22" s="8">
        <v>7.3</v>
      </c>
      <c r="AE22" s="8">
        <v>9.9</v>
      </c>
      <c r="AF22" s="8">
        <v>13.51</v>
      </c>
      <c r="AG22" s="8">
        <v>6.5</v>
      </c>
      <c r="AH22" s="8"/>
      <c r="AI22" s="20">
        <f t="shared" si="3"/>
        <v>16.399999999999995</v>
      </c>
      <c r="AJ22" s="20">
        <f t="shared" si="4"/>
        <v>46.309999999999995</v>
      </c>
    </row>
    <row r="23" spans="1:36" ht="15.75" customHeight="1" x14ac:dyDescent="0.2">
      <c r="A23" s="6"/>
      <c r="B23" s="7"/>
      <c r="C23" s="7"/>
      <c r="D23" s="13" t="s">
        <v>23</v>
      </c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8">
        <f t="shared" si="1"/>
        <v>0</v>
      </c>
      <c r="O23" s="9">
        <f>MAX(N22,N23)</f>
        <v>0</v>
      </c>
      <c r="X23" s="4" t="s">
        <v>83</v>
      </c>
      <c r="Y23" s="4" t="s">
        <v>221</v>
      </c>
      <c r="Z23" s="4" t="s">
        <v>22</v>
      </c>
      <c r="AA23" s="4">
        <v>2.2999999999999998</v>
      </c>
      <c r="AB23" s="4">
        <v>2.2999999999999998</v>
      </c>
      <c r="AC23" s="4">
        <v>2.2999999999999998</v>
      </c>
      <c r="AD23" s="4">
        <v>2.2999999999999998</v>
      </c>
      <c r="AE23" s="4">
        <v>2.6</v>
      </c>
      <c r="AF23" s="4">
        <v>3.92</v>
      </c>
      <c r="AG23" s="4">
        <v>1.7</v>
      </c>
      <c r="AH23" s="4"/>
      <c r="AI23" s="19">
        <f t="shared" si="3"/>
        <v>4.5999999999999996</v>
      </c>
      <c r="AJ23" s="19">
        <f t="shared" si="4"/>
        <v>12.819999999999999</v>
      </c>
    </row>
    <row r="24" spans="1:36" ht="12.75" x14ac:dyDescent="0.2">
      <c r="A24" s="3">
        <f>A22+1</f>
        <v>12</v>
      </c>
      <c r="B24" s="4"/>
      <c r="C24" s="4"/>
      <c r="D24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MAX(N24,N25)</f>
        <v>0</v>
      </c>
      <c r="P24" s="1">
        <f>B24</f>
        <v>0</v>
      </c>
      <c r="Q24" s="1">
        <f>C24</f>
        <v>0</v>
      </c>
      <c r="R24" s="1">
        <f>O24</f>
        <v>0</v>
      </c>
      <c r="X24" s="7" t="s">
        <v>83</v>
      </c>
      <c r="Y24" s="7" t="s">
        <v>221</v>
      </c>
      <c r="Z24" s="8" t="s">
        <v>23</v>
      </c>
      <c r="AA24" s="8">
        <v>7.5</v>
      </c>
      <c r="AB24" s="8">
        <v>7.9</v>
      </c>
      <c r="AC24" s="8">
        <v>7.9</v>
      </c>
      <c r="AD24" s="8">
        <v>7.4</v>
      </c>
      <c r="AE24" s="8">
        <v>8.9</v>
      </c>
      <c r="AF24" s="8">
        <v>12.94</v>
      </c>
      <c r="AG24" s="8">
        <v>5.6</v>
      </c>
      <c r="AH24" s="8"/>
      <c r="AI24" s="20">
        <f t="shared" si="3"/>
        <v>15.400000000000004</v>
      </c>
      <c r="AJ24" s="20">
        <f t="shared" si="4"/>
        <v>42.84</v>
      </c>
    </row>
    <row r="25" spans="1:36" ht="12.75" x14ac:dyDescent="0.2">
      <c r="A25" s="6"/>
      <c r="B25" s="7"/>
      <c r="C25" s="7"/>
      <c r="D25" s="13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MAX(N24,N25)</f>
        <v>0</v>
      </c>
      <c r="X25" s="4" t="s">
        <v>82</v>
      </c>
      <c r="Y25" s="4" t="s">
        <v>221</v>
      </c>
      <c r="Z25" s="4" t="s">
        <v>22</v>
      </c>
      <c r="AA25" s="4">
        <v>3</v>
      </c>
      <c r="AB25" s="4">
        <v>3</v>
      </c>
      <c r="AC25" s="4">
        <v>2.5</v>
      </c>
      <c r="AD25" s="4">
        <v>3</v>
      </c>
      <c r="AE25" s="4">
        <v>3.8</v>
      </c>
      <c r="AF25" s="4">
        <v>5.09</v>
      </c>
      <c r="AG25" s="4">
        <v>2.4</v>
      </c>
      <c r="AH25" s="4"/>
      <c r="AI25" s="19">
        <f t="shared" si="3"/>
        <v>6</v>
      </c>
      <c r="AJ25" s="19">
        <f t="shared" si="4"/>
        <v>17.29</v>
      </c>
    </row>
    <row r="26" spans="1:36" ht="12.75" x14ac:dyDescent="0.2">
      <c r="A26" s="3">
        <f>A24+1</f>
        <v>13</v>
      </c>
      <c r="B26" s="4"/>
      <c r="C26" s="4"/>
      <c r="D26" s="10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MAX(N26,N27)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82</v>
      </c>
      <c r="Y26" s="7" t="s">
        <v>221</v>
      </c>
      <c r="Z26" s="8" t="s">
        <v>23</v>
      </c>
      <c r="AA26" s="8">
        <v>6.2</v>
      </c>
      <c r="AB26" s="8">
        <v>6.9</v>
      </c>
      <c r="AC26" s="8">
        <v>7.1</v>
      </c>
      <c r="AD26" s="8">
        <v>6.5</v>
      </c>
      <c r="AE26" s="8">
        <v>9.5</v>
      </c>
      <c r="AF26" s="8">
        <v>12.08</v>
      </c>
      <c r="AG26" s="8">
        <v>5.4</v>
      </c>
      <c r="AH26" s="8"/>
      <c r="AI26" s="20">
        <f t="shared" si="3"/>
        <v>13.400000000000002</v>
      </c>
      <c r="AJ26" s="20">
        <f t="shared" si="4"/>
        <v>40.379999999999995</v>
      </c>
    </row>
    <row r="27" spans="1:36" ht="12.75" x14ac:dyDescent="0.2">
      <c r="A27" s="6"/>
      <c r="B27" s="7"/>
      <c r="C27" s="7"/>
      <c r="D27" s="13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MAX(N26,N27)</f>
        <v>0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2.75" x14ac:dyDescent="0.2">
      <c r="A28" s="3">
        <f>A26+1</f>
        <v>14</v>
      </c>
      <c r="B28" s="4"/>
      <c r="C28" s="4"/>
      <c r="D28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MAX(N28,N29)</f>
        <v>0</v>
      </c>
      <c r="P28" s="1">
        <f>B28</f>
        <v>0</v>
      </c>
      <c r="Q28" s="1">
        <f>C28</f>
        <v>0</v>
      </c>
      <c r="R28" s="1">
        <f>O28</f>
        <v>0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2.75" x14ac:dyDescent="0.2">
      <c r="A29" s="6"/>
      <c r="B29" s="7"/>
      <c r="C29" s="7"/>
      <c r="D29" s="13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MAX(N28,N29)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10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MAX(N30,N31)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MAX(N30,N31)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MAX(N32,N33)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13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MAX(N32,N33)</f>
        <v>0</v>
      </c>
    </row>
    <row r="34" spans="1:34" ht="12.75" x14ac:dyDescent="0.2">
      <c r="A34" s="3">
        <f>A32+1</f>
        <v>17</v>
      </c>
      <c r="B34" s="4"/>
      <c r="C34" s="4"/>
      <c r="D34" s="10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MAX(N34,N35)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29</v>
      </c>
      <c r="Y34" s="16" t="s">
        <v>41</v>
      </c>
      <c r="Z34" s="16" t="s">
        <v>42</v>
      </c>
      <c r="AA34" s="21"/>
      <c r="AB34" s="16" t="s">
        <v>30</v>
      </c>
      <c r="AC34" s="16">
        <f t="shared" ref="AC34:AC35" si="7">AJ21</f>
        <v>45.500000000000007</v>
      </c>
      <c r="AD34" s="16">
        <f t="shared" ref="AD34:AD35" si="8">AJ23</f>
        <v>12.819999999999999</v>
      </c>
      <c r="AE34" s="16">
        <f t="shared" ref="AE34:AE35" si="9">AJ25</f>
        <v>17.29</v>
      </c>
      <c r="AF34" s="16">
        <f t="shared" ref="AF34:AF35" si="10">AJ27</f>
        <v>0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MAX(N34,N35)</f>
        <v>0</v>
      </c>
      <c r="X35" s="1" t="str">
        <f>Y21</f>
        <v>Sokol Bežigrad</v>
      </c>
      <c r="Y35" s="1">
        <f>LARGE(AC34:AH34,1)+LARGE(AC34:AH34,2)+LARGE(AC34:AH34,3)</f>
        <v>75.61</v>
      </c>
      <c r="Z35" s="1">
        <f>LARGE(AC35:AH35,1)+LARGE(AC35:AH35,2)+LARGE(AC35:AH35,3)</f>
        <v>129.53</v>
      </c>
      <c r="AB35" s="16" t="s">
        <v>31</v>
      </c>
      <c r="AC35" s="16">
        <f t="shared" si="7"/>
        <v>46.309999999999995</v>
      </c>
      <c r="AD35" s="16">
        <f t="shared" si="8"/>
        <v>42.84</v>
      </c>
      <c r="AE35" s="16">
        <f t="shared" si="9"/>
        <v>40.379999999999995</v>
      </c>
      <c r="AF35" s="16">
        <f t="shared" si="10"/>
        <v>0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MAX(N36,N37)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MAX(N36,N37)</f>
        <v>0</v>
      </c>
    </row>
    <row r="38" spans="1:34" ht="12.75" x14ac:dyDescent="0.2">
      <c r="A38" s="3">
        <f>A36+1</f>
        <v>19</v>
      </c>
      <c r="B38" s="4"/>
      <c r="C38" s="4"/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MAX(N38,N39)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MAX(N38,N39)</f>
        <v>0</v>
      </c>
    </row>
    <row r="40" spans="1:34" ht="12.75" x14ac:dyDescent="0.2">
      <c r="A40" s="3">
        <f>A38+1</f>
        <v>20</v>
      </c>
      <c r="B40" s="4"/>
      <c r="C40" s="4"/>
      <c r="D4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MAX(N40,N41)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MAX(N40,N41)</f>
        <v>0</v>
      </c>
    </row>
    <row r="42" spans="1:34" ht="12.75" x14ac:dyDescent="0.2">
      <c r="A42" s="3">
        <f>A40+1</f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MAX(N42,N43)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MAX(N42,N43)</f>
        <v>0</v>
      </c>
    </row>
    <row r="44" spans="1:34" ht="12.75" x14ac:dyDescent="0.2">
      <c r="A44" s="3">
        <f>A42+1</f>
        <v>22</v>
      </c>
      <c r="B44" s="4"/>
      <c r="C44" s="4"/>
      <c r="D4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MAX(N44,N45)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MAX(N44,N45)</f>
        <v>0</v>
      </c>
    </row>
    <row r="46" spans="1:34" ht="12.75" x14ac:dyDescent="0.2">
      <c r="A46" s="3">
        <f>A44+1</f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MAX(N46,N47)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MAX(N46,N47)</f>
        <v>0</v>
      </c>
    </row>
    <row r="48" spans="1:34" ht="12.75" x14ac:dyDescent="0.2">
      <c r="A48" s="3">
        <f>A46+1</f>
        <v>24</v>
      </c>
      <c r="B48" s="4"/>
      <c r="C48" s="4"/>
      <c r="D48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MAX(N48,N49)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MAX(N48,N49)</f>
        <v>0</v>
      </c>
    </row>
    <row r="50" spans="1:18" ht="12.75" x14ac:dyDescent="0.2">
      <c r="A50" s="3">
        <f>A48+1</f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MAX(N50,N51)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MAX(N50,N51)</f>
        <v>0</v>
      </c>
    </row>
    <row r="52" spans="1:18" ht="12.75" x14ac:dyDescent="0.2">
      <c r="A52" s="3">
        <f>A50+1</f>
        <v>26</v>
      </c>
      <c r="B52" s="4"/>
      <c r="C52" s="4"/>
      <c r="D52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MAX(N52,N53)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MAX(N52,N53)</f>
        <v>0</v>
      </c>
    </row>
    <row r="54" spans="1:18" ht="12.75" x14ac:dyDescent="0.2">
      <c r="A54" s="3">
        <f>A52+1</f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MAX(N54,N55)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MAX(N54,N55)</f>
        <v>0</v>
      </c>
    </row>
    <row r="56" spans="1:18" ht="12.75" x14ac:dyDescent="0.2">
      <c r="A56" s="3">
        <f>A54+1</f>
        <v>28</v>
      </c>
      <c r="B56" s="4"/>
      <c r="C56" s="4"/>
      <c r="D56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MAX(N56,N57)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MAX(N56,N57)</f>
        <v>0</v>
      </c>
    </row>
    <row r="58" spans="1:18" ht="12.75" x14ac:dyDescent="0.2">
      <c r="A58" s="3">
        <f>A56+1</f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MAX(N58,N59)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MAX(N58,N59)</f>
        <v>0</v>
      </c>
    </row>
    <row r="60" spans="1:18" ht="12.75" x14ac:dyDescent="0.2">
      <c r="A60" s="3">
        <f>A58+1</f>
        <v>30</v>
      </c>
      <c r="B60" s="4"/>
      <c r="C60" s="4"/>
      <c r="D6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MAX(N60,N61)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MAX(N60,N61)</f>
        <v>0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MAX(N62,N63)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MAX(N62,N63)</f>
        <v>0</v>
      </c>
    </row>
    <row r="64" spans="1:18" ht="12.75" x14ac:dyDescent="0.2">
      <c r="A64" s="3">
        <f>A62+1</f>
        <v>32</v>
      </c>
      <c r="B64" s="4"/>
      <c r="C64" s="4"/>
      <c r="D6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MAX(N64,N65)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MAX(N64,N65)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MAX(N66,N67)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MAX(N66,N67)</f>
        <v>0</v>
      </c>
    </row>
    <row r="68" spans="1:18" ht="12.75" x14ac:dyDescent="0.2">
      <c r="A68" s="3">
        <f>A66+1</f>
        <v>34</v>
      </c>
      <c r="B68" s="4"/>
      <c r="C68" s="4"/>
      <c r="D68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MAX(N68,N69)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MAX(N68,N69)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MAX(N70,N71)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MAX(N70,N71)</f>
        <v>0</v>
      </c>
    </row>
    <row r="72" spans="1:18" ht="12.75" x14ac:dyDescent="0.2">
      <c r="A72" s="3">
        <f>A70+1</f>
        <v>36</v>
      </c>
      <c r="B72" s="4"/>
      <c r="C72" s="4"/>
      <c r="D72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MAX(N72,N73)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MAX(N72,N73)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MAX(N74,N75)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MAX(N74,N75)</f>
        <v>0</v>
      </c>
    </row>
    <row r="76" spans="1:18" ht="12.75" x14ac:dyDescent="0.2">
      <c r="A76" s="3">
        <f>A74+1</f>
        <v>38</v>
      </c>
      <c r="B76" s="4"/>
      <c r="C76" s="4"/>
      <c r="D76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MAX(N76,N77)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MAX(N76,N77)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MAX(N78,N79)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MAX(N78,N79)</f>
        <v>0</v>
      </c>
    </row>
    <row r="80" spans="1:18" ht="12.75" x14ac:dyDescent="0.2">
      <c r="A80" s="3">
        <f>A78+1</f>
        <v>40</v>
      </c>
      <c r="B80" s="4"/>
      <c r="C80" s="4"/>
      <c r="D8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MAX(N80,N81)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MAX(N80,N81)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MAX(N82,N83)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MAX(N82,N83)</f>
        <v>0</v>
      </c>
    </row>
    <row r="84" spans="1:18" ht="12.75" x14ac:dyDescent="0.2">
      <c r="A84" s="3">
        <f>A82+1</f>
        <v>42</v>
      </c>
      <c r="B84" s="4"/>
      <c r="C84" s="4"/>
      <c r="D8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MAX(N84,N85)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MAX(N84,N85)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MAX(N86,N87)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MAX(N86,N87)</f>
        <v>0</v>
      </c>
    </row>
    <row r="88" spans="1:18" ht="12.75" x14ac:dyDescent="0.2">
      <c r="A88" s="3">
        <f>A86+1</f>
        <v>44</v>
      </c>
      <c r="B88" s="4"/>
      <c r="C88" s="4"/>
      <c r="D88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MAX(N88,N89)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MAX(N88,N89)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MAX(N90,N91)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MAX(N90,N91)</f>
        <v>0</v>
      </c>
    </row>
    <row r="92" spans="1:18" ht="12.75" x14ac:dyDescent="0.2">
      <c r="A92" s="3">
        <f>A90+1</f>
        <v>46</v>
      </c>
      <c r="B92" s="4"/>
      <c r="C92" s="4"/>
      <c r="D92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MAX(N92,N93)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MAX(N92,N93)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MAX(N94,N95)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MAX(N94,N95)</f>
        <v>0</v>
      </c>
    </row>
    <row r="96" spans="1:18" ht="12.75" x14ac:dyDescent="0.2">
      <c r="A96" s="3">
        <f>A94+1</f>
        <v>48</v>
      </c>
      <c r="B96" s="4"/>
      <c r="C96" s="4"/>
      <c r="D96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MAX(N96,N97)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MAX(N96,N97)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29" si="15">IF(M98+SUM(I98:K98)-L98 &lt; 0,0,M98+SUM(I98:K98)-L98)</f>
        <v>0</v>
      </c>
      <c r="O98" s="5">
        <f>MAX(N98,N99)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MAX(N98,N99)</f>
        <v>0</v>
      </c>
    </row>
    <row r="100" spans="1:18" ht="12.75" x14ac:dyDescent="0.2">
      <c r="A100" s="3">
        <f>A98+1</f>
        <v>50</v>
      </c>
      <c r="B100" s="4"/>
      <c r="C100" s="4"/>
      <c r="D10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MAX(N100,N101)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MAX(N100,N101)</f>
        <v>0</v>
      </c>
    </row>
  </sheetData>
  <autoFilter ref="B1:R101" xr:uid="{00000000-0009-0000-0000-000008000000}">
    <sortState xmlns:xlrd2="http://schemas.microsoft.com/office/spreadsheetml/2017/richdata2" ref="B2:R101">
      <sortCondition descending="1" ref="O1:O101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1.10.2022&amp;RČLE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outlinePr summaryBelow="0" summaryRight="0"/>
    <pageSetUpPr fitToPage="1"/>
  </sheetPr>
  <dimension ref="A1:AJ101"/>
  <sheetViews>
    <sheetView workbookViewId="0">
      <selection sqref="A1:O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8" customFormat="1" ht="15.75" customHeight="1" x14ac:dyDescent="0.2">
      <c r="A1" s="25" t="s">
        <v>100</v>
      </c>
      <c r="B1" s="25" t="s">
        <v>50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9" t="s">
        <v>17</v>
      </c>
      <c r="U1" s="29" t="s">
        <v>41</v>
      </c>
      <c r="V1" s="29" t="s">
        <v>42</v>
      </c>
      <c r="W1" s="29" t="s">
        <v>20</v>
      </c>
      <c r="X1" s="25"/>
      <c r="Y1" s="25"/>
      <c r="Z1" s="25"/>
      <c r="AA1" s="25"/>
    </row>
    <row r="2" spans="1:27" ht="15.75" customHeight="1" x14ac:dyDescent="0.2">
      <c r="A2" s="3">
        <v>1</v>
      </c>
      <c r="B2" s="32" t="s">
        <v>255</v>
      </c>
      <c r="C2" s="4" t="s">
        <v>253</v>
      </c>
      <c r="D2" s="10" t="s">
        <v>22</v>
      </c>
      <c r="E2" s="10">
        <v>6.9</v>
      </c>
      <c r="F2" s="10">
        <v>6.8</v>
      </c>
      <c r="G2" s="10">
        <v>6.5</v>
      </c>
      <c r="H2" s="10">
        <v>6.9</v>
      </c>
      <c r="I2" s="10">
        <v>8.9</v>
      </c>
      <c r="J2" s="10">
        <v>14.42</v>
      </c>
      <c r="K2" s="10">
        <v>11.4</v>
      </c>
      <c r="L2" s="10"/>
      <c r="M2" s="11">
        <f t="shared" ref="M2:M33" si="0">SUM(E2:H2)-MIN(E2:H2)-MAX(E2:H2)</f>
        <v>13.700000000000001</v>
      </c>
      <c r="N2" s="11">
        <f t="shared" ref="N2:N33" si="1">IF(M2+SUM(I2:K2)-L2 &lt; 0,0,M2+SUM(I2:K2)-L2)</f>
        <v>48.42</v>
      </c>
      <c r="O2" s="5">
        <f>MAX(N2,N3)</f>
        <v>48.42</v>
      </c>
      <c r="P2" s="1" t="str">
        <f>B2</f>
        <v>Lev Špes</v>
      </c>
      <c r="Q2" s="1" t="str">
        <f>C2</f>
        <v>AO Leteči Levi</v>
      </c>
      <c r="R2" s="1">
        <f>O2</f>
        <v>48.42</v>
      </c>
      <c r="S2">
        <v>1</v>
      </c>
      <c r="T2" s="1"/>
      <c r="U2" s="1"/>
      <c r="V2" s="1"/>
      <c r="W2" s="1">
        <f t="shared" ref="W2:W14" si="2">U2+V2</f>
        <v>0</v>
      </c>
    </row>
    <row r="3" spans="1:27" ht="15.75" customHeight="1" x14ac:dyDescent="0.2">
      <c r="A3" s="6"/>
      <c r="B3" s="7" t="s">
        <v>255</v>
      </c>
      <c r="C3" s="7" t="s">
        <v>253</v>
      </c>
      <c r="D3" s="13" t="s">
        <v>23</v>
      </c>
      <c r="E3" s="13">
        <v>6.4</v>
      </c>
      <c r="F3" s="13">
        <v>6.6</v>
      </c>
      <c r="G3" s="13">
        <v>6.4</v>
      </c>
      <c r="H3" s="13">
        <v>6.7</v>
      </c>
      <c r="I3" s="13">
        <v>9</v>
      </c>
      <c r="J3" s="13">
        <v>14.64</v>
      </c>
      <c r="K3" s="13">
        <v>9</v>
      </c>
      <c r="L3" s="13"/>
      <c r="M3" s="14">
        <f t="shared" si="0"/>
        <v>12.999999999999996</v>
      </c>
      <c r="N3" s="14">
        <f t="shared" si="1"/>
        <v>45.64</v>
      </c>
      <c r="O3" s="9">
        <f>MAX(N2,N3)</f>
        <v>48.42</v>
      </c>
      <c r="P3" s="1" t="s">
        <v>24</v>
      </c>
      <c r="Q3" s="1" t="s">
        <v>24</v>
      </c>
      <c r="S3">
        <v>2</v>
      </c>
      <c r="W3" s="1">
        <f t="shared" si="2"/>
        <v>0</v>
      </c>
    </row>
    <row r="4" spans="1:27" ht="15.75" customHeight="1" x14ac:dyDescent="0.2">
      <c r="A4" s="3">
        <v>2</v>
      </c>
      <c r="B4" s="4" t="s">
        <v>180</v>
      </c>
      <c r="C4" s="4" t="s">
        <v>113</v>
      </c>
      <c r="D4" s="4" t="s">
        <v>22</v>
      </c>
      <c r="E4" s="4">
        <v>2.7</v>
      </c>
      <c r="F4" s="4">
        <v>2.8</v>
      </c>
      <c r="G4" s="4">
        <v>2.9</v>
      </c>
      <c r="H4" s="4">
        <v>2.8</v>
      </c>
      <c r="I4" s="4">
        <v>3.8</v>
      </c>
      <c r="J4" s="4">
        <v>5.45</v>
      </c>
      <c r="K4" s="4">
        <v>2.7</v>
      </c>
      <c r="L4" s="4"/>
      <c r="M4" s="4">
        <f t="shared" si="0"/>
        <v>5.6</v>
      </c>
      <c r="N4" s="4">
        <f t="shared" si="1"/>
        <v>17.549999999999997</v>
      </c>
      <c r="O4" s="5">
        <f>MAX(N4,N5)</f>
        <v>17.549999999999997</v>
      </c>
      <c r="P4" s="1" t="str">
        <f>B4</f>
        <v>Stevan Stojiljković</v>
      </c>
      <c r="Q4" s="1" t="str">
        <f>C4</f>
        <v>SD Beograd Matica</v>
      </c>
      <c r="R4" s="1">
        <f>O4</f>
        <v>17.549999999999997</v>
      </c>
      <c r="S4">
        <v>3</v>
      </c>
      <c r="W4" s="1">
        <f t="shared" si="2"/>
        <v>0</v>
      </c>
    </row>
    <row r="5" spans="1:27" ht="15.75" customHeight="1" x14ac:dyDescent="0.2">
      <c r="A5" s="6"/>
      <c r="B5" s="7" t="s">
        <v>180</v>
      </c>
      <c r="C5" s="7" t="s">
        <v>113</v>
      </c>
      <c r="D5" s="13" t="s">
        <v>23</v>
      </c>
      <c r="E5" s="13">
        <v>0.7</v>
      </c>
      <c r="F5" s="13">
        <v>0.7</v>
      </c>
      <c r="G5" s="13">
        <v>0.7</v>
      </c>
      <c r="H5" s="13">
        <v>0.8</v>
      </c>
      <c r="I5" s="13">
        <v>0.8</v>
      </c>
      <c r="J5" s="13">
        <v>1.44</v>
      </c>
      <c r="K5" s="13">
        <v>1.3</v>
      </c>
      <c r="L5" s="13"/>
      <c r="M5" s="14">
        <f t="shared" si="0"/>
        <v>1.3999999999999992</v>
      </c>
      <c r="N5" s="14">
        <f t="shared" si="1"/>
        <v>4.9399999999999995</v>
      </c>
      <c r="O5" s="9">
        <f>MAX(N4,N5)</f>
        <v>17.549999999999997</v>
      </c>
      <c r="P5" s="1" t="s">
        <v>24</v>
      </c>
      <c r="Q5" s="1" t="s">
        <v>24</v>
      </c>
      <c r="S5">
        <v>4</v>
      </c>
      <c r="W5" s="1">
        <f t="shared" si="2"/>
        <v>0</v>
      </c>
    </row>
    <row r="6" spans="1:27" ht="15.75" customHeight="1" x14ac:dyDescent="0.2">
      <c r="A6" s="3">
        <v>3</v>
      </c>
      <c r="B6" s="4"/>
      <c r="C6" s="4"/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1">
        <f t="shared" si="0"/>
        <v>0</v>
      </c>
      <c r="N6" s="11">
        <f t="shared" si="1"/>
        <v>0</v>
      </c>
      <c r="O6" s="5">
        <f>MAX(N6,N7)</f>
        <v>0</v>
      </c>
      <c r="P6" s="1">
        <f>B6</f>
        <v>0</v>
      </c>
      <c r="Q6" s="1">
        <f>C6</f>
        <v>0</v>
      </c>
      <c r="R6" s="1">
        <f>O6</f>
        <v>0</v>
      </c>
      <c r="S6">
        <v>5</v>
      </c>
      <c r="W6" s="1">
        <f t="shared" si="2"/>
        <v>0</v>
      </c>
    </row>
    <row r="7" spans="1:27" ht="15.75" customHeight="1" x14ac:dyDescent="0.2">
      <c r="A7" s="6"/>
      <c r="B7" s="7"/>
      <c r="C7" s="7"/>
      <c r="D7" s="13" t="s">
        <v>23</v>
      </c>
      <c r="E7" s="13"/>
      <c r="F7" s="13"/>
      <c r="G7" s="13"/>
      <c r="H7" s="13"/>
      <c r="I7" s="13"/>
      <c r="J7" s="13"/>
      <c r="K7" s="13"/>
      <c r="L7" s="13"/>
      <c r="M7" s="14">
        <f t="shared" si="0"/>
        <v>0</v>
      </c>
      <c r="N7" s="14">
        <f t="shared" si="1"/>
        <v>0</v>
      </c>
      <c r="O7" s="9">
        <f>MAX(N6,N7)</f>
        <v>0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v>4</v>
      </c>
      <c r="B8" s="4"/>
      <c r="C8" s="4"/>
      <c r="D8" s="4" t="s">
        <v>22</v>
      </c>
      <c r="E8" s="10"/>
      <c r="F8" s="10"/>
      <c r="G8" s="10"/>
      <c r="H8" s="10"/>
      <c r="I8" s="10"/>
      <c r="J8" s="10"/>
      <c r="K8" s="10"/>
      <c r="L8" s="10"/>
      <c r="M8" s="11">
        <f t="shared" si="0"/>
        <v>0</v>
      </c>
      <c r="N8" s="11">
        <f t="shared" si="1"/>
        <v>0</v>
      </c>
      <c r="O8" s="5">
        <f>MAX(N8,N9)</f>
        <v>0</v>
      </c>
      <c r="P8" s="1">
        <f>B8</f>
        <v>0</v>
      </c>
      <c r="Q8" s="1">
        <f>C8</f>
        <v>0</v>
      </c>
      <c r="R8" s="1">
        <f>O8</f>
        <v>0</v>
      </c>
      <c r="W8" s="1">
        <f t="shared" si="2"/>
        <v>0</v>
      </c>
    </row>
    <row r="9" spans="1:27" ht="15.75" customHeight="1" x14ac:dyDescent="0.2">
      <c r="A9" s="6"/>
      <c r="B9" s="7"/>
      <c r="C9" s="7"/>
      <c r="D9" s="13" t="s">
        <v>23</v>
      </c>
      <c r="E9" s="13"/>
      <c r="F9" s="13"/>
      <c r="G9" s="13"/>
      <c r="H9" s="13"/>
      <c r="I9" s="13"/>
      <c r="J9" s="13"/>
      <c r="K9" s="13"/>
      <c r="L9" s="13"/>
      <c r="M9" s="14">
        <f t="shared" si="0"/>
        <v>0</v>
      </c>
      <c r="N9" s="14">
        <f t="shared" si="1"/>
        <v>0</v>
      </c>
      <c r="O9" s="9">
        <f>MAX(N8,N9)</f>
        <v>0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/>
      <c r="C10" s="4"/>
      <c r="D10" s="4" t="s">
        <v>22</v>
      </c>
      <c r="E10" s="10"/>
      <c r="F10" s="10"/>
      <c r="G10" s="10"/>
      <c r="H10" s="10"/>
      <c r="I10" s="10"/>
      <c r="J10" s="10"/>
      <c r="K10" s="10"/>
      <c r="L10" s="10"/>
      <c r="M10" s="11">
        <f t="shared" si="0"/>
        <v>0</v>
      </c>
      <c r="N10" s="11">
        <f t="shared" si="1"/>
        <v>0</v>
      </c>
      <c r="O10" s="5">
        <f>MAX(N10,N11)</f>
        <v>0</v>
      </c>
      <c r="P10" s="1">
        <f>B10</f>
        <v>0</v>
      </c>
      <c r="Q10" s="1">
        <f>C10</f>
        <v>0</v>
      </c>
      <c r="R10" s="1">
        <f>O10</f>
        <v>0</v>
      </c>
      <c r="W10" s="1">
        <f t="shared" si="2"/>
        <v>0</v>
      </c>
    </row>
    <row r="11" spans="1:27" ht="15.75" customHeight="1" x14ac:dyDescent="0.2">
      <c r="A11" s="6"/>
      <c r="B11" s="7"/>
      <c r="C11" s="7"/>
      <c r="D11" s="13" t="s">
        <v>23</v>
      </c>
      <c r="E11" s="13"/>
      <c r="F11" s="13"/>
      <c r="G11" s="13"/>
      <c r="H11" s="13"/>
      <c r="I11" s="13"/>
      <c r="J11" s="13"/>
      <c r="K11" s="13"/>
      <c r="L11" s="13"/>
      <c r="M11" s="14">
        <f t="shared" si="0"/>
        <v>0</v>
      </c>
      <c r="N11" s="14">
        <f t="shared" si="1"/>
        <v>0</v>
      </c>
      <c r="O11" s="9">
        <f>MAX(N10,N11)</f>
        <v>0</v>
      </c>
      <c r="P11" s="1" t="s">
        <v>24</v>
      </c>
      <c r="Q11" s="1" t="s">
        <v>24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/>
      <c r="C12" s="4"/>
      <c r="D12" s="10" t="s">
        <v>22</v>
      </c>
      <c r="E12" s="10"/>
      <c r="F12" s="10"/>
      <c r="G12" s="10"/>
      <c r="H12" s="10"/>
      <c r="I12" s="10"/>
      <c r="J12" s="10"/>
      <c r="K12" s="10"/>
      <c r="L12" s="10"/>
      <c r="M12" s="11">
        <f t="shared" si="0"/>
        <v>0</v>
      </c>
      <c r="N12" s="11">
        <f t="shared" si="1"/>
        <v>0</v>
      </c>
      <c r="O12" s="5">
        <f>MAX(N12,N13)</f>
        <v>0</v>
      </c>
      <c r="P12" s="1">
        <f>B12</f>
        <v>0</v>
      </c>
      <c r="Q12" s="1">
        <f>C12</f>
        <v>0</v>
      </c>
      <c r="R12" s="1">
        <f>O12</f>
        <v>0</v>
      </c>
      <c r="W12" s="1">
        <f t="shared" si="2"/>
        <v>0</v>
      </c>
    </row>
    <row r="13" spans="1:27" ht="15.75" customHeight="1" x14ac:dyDescent="0.2">
      <c r="A13" s="6"/>
      <c r="B13" s="7"/>
      <c r="C13" s="7"/>
      <c r="D13" s="13" t="s">
        <v>23</v>
      </c>
      <c r="E13" s="13"/>
      <c r="F13" s="13"/>
      <c r="G13" s="13"/>
      <c r="H13" s="13"/>
      <c r="I13" s="13"/>
      <c r="J13" s="13"/>
      <c r="K13" s="13"/>
      <c r="L13" s="13"/>
      <c r="M13" s="14">
        <f t="shared" si="0"/>
        <v>0</v>
      </c>
      <c r="N13" s="14">
        <f t="shared" si="1"/>
        <v>0</v>
      </c>
      <c r="O13" s="9">
        <f>MAX(N12,N13)</f>
        <v>0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"/>
      <c r="C14" s="4"/>
      <c r="D14" s="4" t="s">
        <v>22</v>
      </c>
      <c r="E14" s="10"/>
      <c r="F14" s="10"/>
      <c r="G14" s="10"/>
      <c r="H14" s="10"/>
      <c r="I14" s="10"/>
      <c r="J14" s="10"/>
      <c r="K14" s="10"/>
      <c r="L14" s="10"/>
      <c r="M14" s="11">
        <f t="shared" si="0"/>
        <v>0</v>
      </c>
      <c r="N14" s="11">
        <f t="shared" si="1"/>
        <v>0</v>
      </c>
      <c r="O14" s="5">
        <f>MAX(N14,N15)</f>
        <v>0</v>
      </c>
      <c r="P14" s="1">
        <f>B14</f>
        <v>0</v>
      </c>
      <c r="Q14" s="1">
        <f>C14</f>
        <v>0</v>
      </c>
      <c r="R14" s="1">
        <f>O14</f>
        <v>0</v>
      </c>
      <c r="W14" s="1">
        <f t="shared" si="2"/>
        <v>0</v>
      </c>
    </row>
    <row r="15" spans="1:27" ht="15.75" customHeight="1" x14ac:dyDescent="0.2">
      <c r="A15" s="6"/>
      <c r="B15" s="7"/>
      <c r="C15" s="7"/>
      <c r="D15" s="13" t="s">
        <v>23</v>
      </c>
      <c r="E15" s="13"/>
      <c r="F15" s="13"/>
      <c r="G15" s="13"/>
      <c r="H15" s="13"/>
      <c r="I15" s="13"/>
      <c r="J15" s="13"/>
      <c r="K15" s="13"/>
      <c r="L15" s="13"/>
      <c r="M15" s="14">
        <f t="shared" si="0"/>
        <v>0</v>
      </c>
      <c r="N15" s="14">
        <f t="shared" si="1"/>
        <v>0</v>
      </c>
      <c r="O15" s="9">
        <f>MAX(N14,N15)</f>
        <v>0</v>
      </c>
    </row>
    <row r="16" spans="1:27" ht="15.75" customHeight="1" x14ac:dyDescent="0.2">
      <c r="A16" s="3">
        <f>A14+1</f>
        <v>8</v>
      </c>
      <c r="B16" s="4"/>
      <c r="C16" s="4"/>
      <c r="D16" s="10" t="s">
        <v>22</v>
      </c>
      <c r="E16" s="10"/>
      <c r="F16" s="10"/>
      <c r="G16" s="10"/>
      <c r="H16" s="10"/>
      <c r="I16" s="10"/>
      <c r="J16" s="10"/>
      <c r="K16" s="10"/>
      <c r="L16" s="10"/>
      <c r="M16" s="11">
        <f t="shared" si="0"/>
        <v>0</v>
      </c>
      <c r="N16" s="11">
        <f t="shared" si="1"/>
        <v>0</v>
      </c>
      <c r="O16" s="5">
        <f>MAX(N16,N17)</f>
        <v>0</v>
      </c>
      <c r="P16" s="1">
        <f>B16</f>
        <v>0</v>
      </c>
      <c r="Q16" s="1">
        <f>C16</f>
        <v>0</v>
      </c>
      <c r="R16" s="1">
        <f>O16</f>
        <v>0</v>
      </c>
    </row>
    <row r="17" spans="1:36" ht="15.75" customHeight="1" x14ac:dyDescent="0.2">
      <c r="A17" s="6"/>
      <c r="B17" s="7"/>
      <c r="C17" s="7"/>
      <c r="D17" s="13" t="s">
        <v>23</v>
      </c>
      <c r="E17" s="13"/>
      <c r="F17" s="13"/>
      <c r="G17" s="13"/>
      <c r="H17" s="13"/>
      <c r="I17" s="13"/>
      <c r="J17" s="13"/>
      <c r="K17" s="13"/>
      <c r="L17" s="13"/>
      <c r="M17" s="14">
        <f t="shared" si="0"/>
        <v>0</v>
      </c>
      <c r="N17" s="14">
        <f t="shared" si="1"/>
        <v>0</v>
      </c>
      <c r="O17" s="9">
        <f>MAX(N16,N17)</f>
        <v>0</v>
      </c>
    </row>
    <row r="18" spans="1:36" ht="15.75" customHeight="1" x14ac:dyDescent="0.2">
      <c r="A18" s="3">
        <f>A16+1</f>
        <v>9</v>
      </c>
      <c r="B18" s="4"/>
      <c r="C18" s="4"/>
      <c r="D18" s="4" t="s">
        <v>22</v>
      </c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4">
        <f t="shared" si="1"/>
        <v>0</v>
      </c>
      <c r="O18" s="5">
        <f>MAX(N18,N19)</f>
        <v>0</v>
      </c>
      <c r="P18" s="1">
        <f>B18</f>
        <v>0</v>
      </c>
      <c r="Q18" s="1">
        <f>C18</f>
        <v>0</v>
      </c>
      <c r="R18" s="1">
        <f>O18</f>
        <v>0</v>
      </c>
    </row>
    <row r="19" spans="1:36" ht="15.75" customHeight="1" x14ac:dyDescent="0.2">
      <c r="A19" s="6"/>
      <c r="B19" s="7"/>
      <c r="C19" s="7"/>
      <c r="D19" s="13" t="s">
        <v>23</v>
      </c>
      <c r="E19" s="8"/>
      <c r="F19" s="8"/>
      <c r="G19" s="8"/>
      <c r="H19" s="8"/>
      <c r="I19" s="8"/>
      <c r="J19" s="8"/>
      <c r="K19" s="8"/>
      <c r="L19" s="8"/>
      <c r="M19" s="8">
        <f t="shared" si="0"/>
        <v>0</v>
      </c>
      <c r="N19" s="8">
        <f t="shared" si="1"/>
        <v>0</v>
      </c>
      <c r="O19" s="9">
        <f>MAX(N18,N19)</f>
        <v>0</v>
      </c>
    </row>
    <row r="20" spans="1:36" ht="15.75" customHeight="1" x14ac:dyDescent="0.2">
      <c r="A20" s="3">
        <f>A18+1</f>
        <v>10</v>
      </c>
      <c r="B20" s="4"/>
      <c r="C20" s="4"/>
      <c r="D20" s="10" t="s">
        <v>22</v>
      </c>
      <c r="E20" s="4"/>
      <c r="F20" s="4"/>
      <c r="G20" s="4"/>
      <c r="H20" s="4"/>
      <c r="I20" s="4"/>
      <c r="J20" s="4"/>
      <c r="K20" s="4"/>
      <c r="L20" s="4"/>
      <c r="M20" s="4">
        <f t="shared" si="0"/>
        <v>0</v>
      </c>
      <c r="N20" s="4">
        <f t="shared" si="1"/>
        <v>0</v>
      </c>
      <c r="O20" s="5">
        <f>MAX(N20,N21)</f>
        <v>0</v>
      </c>
      <c r="P20" s="1">
        <f>B20</f>
        <v>0</v>
      </c>
      <c r="Q20" s="1">
        <f>C20</f>
        <v>0</v>
      </c>
      <c r="R20" s="1">
        <f>O20</f>
        <v>0</v>
      </c>
      <c r="X20" s="16" t="s">
        <v>27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/>
      <c r="C21" s="7"/>
      <c r="D21" s="13" t="s">
        <v>23</v>
      </c>
      <c r="E21" s="8"/>
      <c r="F21" s="8"/>
      <c r="G21" s="8"/>
      <c r="H21" s="8"/>
      <c r="I21" s="8"/>
      <c r="J21" s="8"/>
      <c r="K21" s="8"/>
      <c r="L21" s="8"/>
      <c r="M21" s="8">
        <f t="shared" si="0"/>
        <v>0</v>
      </c>
      <c r="N21" s="8">
        <f t="shared" si="1"/>
        <v>0</v>
      </c>
      <c r="O21" s="9">
        <f>MAX(N20,N21)</f>
        <v>0</v>
      </c>
      <c r="X21" s="4" t="s">
        <v>46</v>
      </c>
      <c r="Y21" s="4" t="s">
        <v>26</v>
      </c>
      <c r="Z21" s="4" t="s">
        <v>22</v>
      </c>
      <c r="AA21" s="4">
        <v>5.7</v>
      </c>
      <c r="AB21" s="4">
        <v>6</v>
      </c>
      <c r="AC21" s="4">
        <v>6.3</v>
      </c>
      <c r="AD21" s="4">
        <v>5.6</v>
      </c>
      <c r="AE21" s="4">
        <v>8.9</v>
      </c>
      <c r="AF21" s="4">
        <v>14.22</v>
      </c>
      <c r="AG21" s="4">
        <v>6.6</v>
      </c>
      <c r="AH21" s="4"/>
      <c r="AI21" s="19">
        <f t="shared" ref="AI21:AI32" si="3">SUM(AA21:AD21)-MAX(AA21:AD21)-MIN(AA21:AD21)</f>
        <v>11.700000000000001</v>
      </c>
      <c r="AJ21" s="19">
        <f t="shared" ref="AJ21:AJ32" si="4">IF(AI21+SUM(AE21:AG21)-AH21 &lt; 0,0,AI21+SUM(AE21:AG21)-AH21)</f>
        <v>41.42</v>
      </c>
    </row>
    <row r="22" spans="1:36" ht="15.75" customHeight="1" x14ac:dyDescent="0.2">
      <c r="A22" s="3">
        <f>A20+1</f>
        <v>11</v>
      </c>
      <c r="B22" s="4"/>
      <c r="C22" s="4"/>
      <c r="D22" s="4" t="s">
        <v>22</v>
      </c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4">
        <f t="shared" si="1"/>
        <v>0</v>
      </c>
      <c r="O22" s="5">
        <f>MAX(N22,N23)</f>
        <v>0</v>
      </c>
      <c r="P22" s="1">
        <f>B22</f>
        <v>0</v>
      </c>
      <c r="Q22" s="1">
        <f>C22</f>
        <v>0</v>
      </c>
      <c r="R22" s="1">
        <f>O22</f>
        <v>0</v>
      </c>
      <c r="X22" s="7" t="s">
        <v>46</v>
      </c>
      <c r="Y22" s="7" t="s">
        <v>26</v>
      </c>
      <c r="Z22" s="8" t="s">
        <v>23</v>
      </c>
      <c r="AA22" s="8">
        <v>1.2</v>
      </c>
      <c r="AB22" s="8">
        <v>1.1000000000000001</v>
      </c>
      <c r="AC22" s="8">
        <v>1.2</v>
      </c>
      <c r="AD22" s="8">
        <v>1</v>
      </c>
      <c r="AE22" s="8">
        <v>2</v>
      </c>
      <c r="AF22" s="8">
        <v>3.15</v>
      </c>
      <c r="AG22" s="8">
        <v>2.2999999999999998</v>
      </c>
      <c r="AH22" s="8">
        <v>0.2</v>
      </c>
      <c r="AI22" s="20">
        <f t="shared" si="3"/>
        <v>2.2999999999999998</v>
      </c>
      <c r="AJ22" s="20">
        <f t="shared" si="4"/>
        <v>9.5500000000000007</v>
      </c>
    </row>
    <row r="23" spans="1:36" ht="15.75" customHeight="1" x14ac:dyDescent="0.2">
      <c r="A23" s="6"/>
      <c r="B23" s="7"/>
      <c r="C23" s="7"/>
      <c r="D23" s="13" t="s">
        <v>23</v>
      </c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8">
        <f t="shared" si="1"/>
        <v>0</v>
      </c>
      <c r="O23" s="9">
        <f>MAX(N22,N23)</f>
        <v>0</v>
      </c>
      <c r="X23" s="4" t="s">
        <v>47</v>
      </c>
      <c r="Y23" s="4" t="s">
        <v>26</v>
      </c>
      <c r="Z23" s="4" t="s">
        <v>22</v>
      </c>
      <c r="AA23" s="4">
        <v>6.1</v>
      </c>
      <c r="AB23" s="4">
        <v>6</v>
      </c>
      <c r="AC23" s="4">
        <v>6.5</v>
      </c>
      <c r="AD23" s="4">
        <v>6.2</v>
      </c>
      <c r="AE23" s="4">
        <v>8.8000000000000007</v>
      </c>
      <c r="AF23" s="4">
        <v>12.85</v>
      </c>
      <c r="AG23" s="4">
        <v>8.1</v>
      </c>
      <c r="AH23" s="4"/>
      <c r="AI23" s="19">
        <f t="shared" si="3"/>
        <v>12.3</v>
      </c>
      <c r="AJ23" s="19">
        <f t="shared" si="4"/>
        <v>42.05</v>
      </c>
    </row>
    <row r="24" spans="1:36" ht="12.75" x14ac:dyDescent="0.2">
      <c r="A24" s="3">
        <f>A22+1</f>
        <v>12</v>
      </c>
      <c r="B24" s="4"/>
      <c r="C24" s="4"/>
      <c r="D24" s="10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MAX(N24,N25)</f>
        <v>0</v>
      </c>
      <c r="P24" s="1">
        <f>B24</f>
        <v>0</v>
      </c>
      <c r="Q24" s="1">
        <f>C24</f>
        <v>0</v>
      </c>
      <c r="R24" s="1">
        <f>O24</f>
        <v>0</v>
      </c>
      <c r="X24" s="7" t="s">
        <v>47</v>
      </c>
      <c r="Y24" s="7" t="s">
        <v>26</v>
      </c>
      <c r="Z24" s="8" t="s">
        <v>23</v>
      </c>
      <c r="AA24" s="8">
        <v>5.3</v>
      </c>
      <c r="AB24" s="8">
        <v>4.5</v>
      </c>
      <c r="AC24" s="8">
        <v>5</v>
      </c>
      <c r="AD24" s="8">
        <v>5</v>
      </c>
      <c r="AE24" s="8">
        <v>9.6999999999999993</v>
      </c>
      <c r="AF24" s="8">
        <v>13.17</v>
      </c>
      <c r="AG24" s="8">
        <v>8.1</v>
      </c>
      <c r="AH24" s="8"/>
      <c r="AI24" s="20">
        <f t="shared" si="3"/>
        <v>10</v>
      </c>
      <c r="AJ24" s="20">
        <f t="shared" si="4"/>
        <v>40.97</v>
      </c>
    </row>
    <row r="25" spans="1:36" ht="12.75" x14ac:dyDescent="0.2">
      <c r="A25" s="6"/>
      <c r="B25" s="7"/>
      <c r="C25" s="7"/>
      <c r="D25" s="13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MAX(N24,N25)</f>
        <v>0</v>
      </c>
      <c r="X25" s="4" t="s">
        <v>104</v>
      </c>
      <c r="Y25" s="4" t="s">
        <v>26</v>
      </c>
      <c r="Z25" s="4" t="s">
        <v>22</v>
      </c>
      <c r="AA25" s="4">
        <v>6.9</v>
      </c>
      <c r="AB25" s="4">
        <v>6.6</v>
      </c>
      <c r="AC25" s="4">
        <v>6.5</v>
      </c>
      <c r="AD25" s="4">
        <v>6.9</v>
      </c>
      <c r="AE25" s="4">
        <v>9.3000000000000007</v>
      </c>
      <c r="AF25" s="4">
        <v>12.31</v>
      </c>
      <c r="AG25" s="4">
        <v>3.3</v>
      </c>
      <c r="AH25" s="4"/>
      <c r="AI25" s="19">
        <f t="shared" si="3"/>
        <v>13.5</v>
      </c>
      <c r="AJ25" s="19">
        <f t="shared" si="4"/>
        <v>38.409999999999997</v>
      </c>
    </row>
    <row r="26" spans="1:36" ht="12.75" x14ac:dyDescent="0.2">
      <c r="A26" s="3">
        <f>A24+1</f>
        <v>13</v>
      </c>
      <c r="B26" s="4"/>
      <c r="C26" s="4"/>
      <c r="D26" s="4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MAX(N26,N27)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104</v>
      </c>
      <c r="Y26" s="7" t="s">
        <v>26</v>
      </c>
      <c r="Z26" s="8" t="s">
        <v>23</v>
      </c>
      <c r="AA26" s="8">
        <v>3.6</v>
      </c>
      <c r="AB26" s="8">
        <v>3.5</v>
      </c>
      <c r="AC26" s="8">
        <v>2.9</v>
      </c>
      <c r="AD26" s="8">
        <v>3</v>
      </c>
      <c r="AE26" s="8">
        <v>4.5999999999999996</v>
      </c>
      <c r="AF26" s="8">
        <v>6.54</v>
      </c>
      <c r="AG26" s="8">
        <v>2.2999999999999998</v>
      </c>
      <c r="AH26" s="8"/>
      <c r="AI26" s="20">
        <f t="shared" si="3"/>
        <v>6.5</v>
      </c>
      <c r="AJ26" s="20">
        <f t="shared" si="4"/>
        <v>19.940000000000001</v>
      </c>
    </row>
    <row r="27" spans="1:36" ht="12.75" x14ac:dyDescent="0.2">
      <c r="A27" s="6"/>
      <c r="B27" s="7"/>
      <c r="C27" s="7"/>
      <c r="D27" s="13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MAX(N26,N27)</f>
        <v>0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2.75" x14ac:dyDescent="0.2">
      <c r="A28" s="3">
        <f>A26+1</f>
        <v>14</v>
      </c>
      <c r="B28" s="4"/>
      <c r="C28" s="4"/>
      <c r="D28" s="10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MAX(N28,N29)</f>
        <v>0</v>
      </c>
      <c r="P28" s="1">
        <f>B28</f>
        <v>0</v>
      </c>
      <c r="Q28" s="1">
        <f>C28</f>
        <v>0</v>
      </c>
      <c r="R28" s="1">
        <f>O28</f>
        <v>0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2.75" x14ac:dyDescent="0.2">
      <c r="A29" s="6"/>
      <c r="B29" s="7"/>
      <c r="C29" s="7"/>
      <c r="D29" s="13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MAX(N28,N29)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4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MAX(N30,N31)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MAX(N30,N31)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s="10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MAX(N32,N33)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13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MAX(N32,N33)</f>
        <v>0</v>
      </c>
    </row>
    <row r="34" spans="1:34" ht="12.75" x14ac:dyDescent="0.2">
      <c r="A34" s="3">
        <f>A32+1</f>
        <v>17</v>
      </c>
      <c r="B34" s="4"/>
      <c r="C34" s="4"/>
      <c r="D34" s="4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MAX(N34,N35)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29</v>
      </c>
      <c r="Y34" s="16" t="s">
        <v>41</v>
      </c>
      <c r="Z34" s="16" t="s">
        <v>42</v>
      </c>
      <c r="AA34" s="21"/>
      <c r="AB34" s="16" t="s">
        <v>30</v>
      </c>
      <c r="AC34" s="16">
        <f t="shared" ref="AC34:AC35" si="7">AJ21</f>
        <v>41.42</v>
      </c>
      <c r="AD34" s="16">
        <f t="shared" ref="AD34:AD35" si="8">AJ23</f>
        <v>42.05</v>
      </c>
      <c r="AE34" s="16">
        <f t="shared" ref="AE34:AE35" si="9">AJ25</f>
        <v>38.409999999999997</v>
      </c>
      <c r="AF34" s="16">
        <f t="shared" ref="AF34:AF35" si="10">AJ27</f>
        <v>0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MAX(N34,N35)</f>
        <v>0</v>
      </c>
      <c r="X35" s="1" t="str">
        <f>Y21</f>
        <v>ŠD Partizan Renče</v>
      </c>
      <c r="Y35" s="1">
        <f>LARGE(AC34:AH34,1)+LARGE(AC34:AH34,2)+LARGE(AC34:AH34,3)</f>
        <v>121.88</v>
      </c>
      <c r="Z35" s="1">
        <f>LARGE(AC35:AH35,1)+LARGE(AC35:AH35,2)+LARGE(AC35:AH35,3)</f>
        <v>70.459999999999994</v>
      </c>
      <c r="AB35" s="16" t="s">
        <v>31</v>
      </c>
      <c r="AC35" s="16">
        <f t="shared" si="7"/>
        <v>9.5500000000000007</v>
      </c>
      <c r="AD35" s="16">
        <f t="shared" si="8"/>
        <v>40.97</v>
      </c>
      <c r="AE35" s="16">
        <f t="shared" si="9"/>
        <v>19.940000000000001</v>
      </c>
      <c r="AF35" s="16">
        <f t="shared" si="10"/>
        <v>0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s="10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MAX(N36,N37)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MAX(N36,N37)</f>
        <v>0</v>
      </c>
    </row>
    <row r="38" spans="1:34" ht="12.75" x14ac:dyDescent="0.2">
      <c r="A38" s="3">
        <f>A36+1</f>
        <v>19</v>
      </c>
      <c r="B38" s="4"/>
      <c r="C38" s="4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MAX(N38,N39)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MAX(N38,N39)</f>
        <v>0</v>
      </c>
    </row>
    <row r="40" spans="1:34" ht="12.75" x14ac:dyDescent="0.2">
      <c r="A40" s="3">
        <f>A38+1</f>
        <v>20</v>
      </c>
      <c r="B40" s="4"/>
      <c r="C40" s="4"/>
      <c r="D40" s="1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MAX(N40,N41)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MAX(N40,N41)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MAX(N42,N43)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MAX(N42,N43)</f>
        <v>0</v>
      </c>
    </row>
    <row r="44" spans="1:34" ht="12.75" x14ac:dyDescent="0.2">
      <c r="A44" s="3">
        <f>A42+1</f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MAX(N44,N45)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MAX(N44,N45)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MAX(N46,N47)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MAX(N46,N47)</f>
        <v>0</v>
      </c>
    </row>
    <row r="48" spans="1:34" ht="12.75" x14ac:dyDescent="0.2">
      <c r="A48" s="3">
        <f>A46+1</f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MAX(N48,N49)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MAX(N48,N49)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MAX(N50,N51)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MAX(N50,N51)</f>
        <v>0</v>
      </c>
    </row>
    <row r="52" spans="1:18" ht="12.75" x14ac:dyDescent="0.2">
      <c r="A52" s="3">
        <f>A50+1</f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MAX(N52,N53)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MAX(N52,N53)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MAX(N54,N55)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MAX(N54,N55)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MAX(N56,N57)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MAX(N56,N57)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MAX(N58,N59)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MAX(N58,N59)</f>
        <v>0</v>
      </c>
    </row>
    <row r="60" spans="1:18" ht="12.75" x14ac:dyDescent="0.2">
      <c r="A60" s="3">
        <f>A58+1</f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MAX(N60,N61)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MAX(N60,N61)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MAX(N62,N63)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MAX(N62,N63)</f>
        <v>0</v>
      </c>
    </row>
    <row r="64" spans="1:18" ht="12.75" x14ac:dyDescent="0.2">
      <c r="A64" s="3">
        <f>A62+1</f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MAX(N64,N65)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MAX(N64,N65)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MAX(N66,N67)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MAX(N66,N67)</f>
        <v>0</v>
      </c>
    </row>
    <row r="68" spans="1:18" ht="12.75" x14ac:dyDescent="0.2">
      <c r="A68" s="3">
        <f>A66+1</f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MAX(N68,N69)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MAX(N68,N69)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MAX(N70,N71)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MAX(N70,N71)</f>
        <v>0</v>
      </c>
    </row>
    <row r="72" spans="1:18" ht="12.75" x14ac:dyDescent="0.2">
      <c r="A72" s="3">
        <f>A70+1</f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MAX(N72,N73)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MAX(N72,N73)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MAX(N74,N75)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MAX(N74,N75)</f>
        <v>0</v>
      </c>
    </row>
    <row r="76" spans="1:18" ht="12.75" x14ac:dyDescent="0.2">
      <c r="A76" s="3">
        <f>A74+1</f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MAX(N76,N77)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MAX(N76,N77)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MAX(N78,N79)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MAX(N78,N79)</f>
        <v>0</v>
      </c>
    </row>
    <row r="80" spans="1:18" ht="12.75" x14ac:dyDescent="0.2">
      <c r="A80" s="3">
        <f>A78+1</f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MAX(N80,N81)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MAX(N80,N81)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MAX(N82,N83)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MAX(N82,N83)</f>
        <v>0</v>
      </c>
    </row>
    <row r="84" spans="1:18" ht="12.75" x14ac:dyDescent="0.2">
      <c r="A84" s="3">
        <f>A82+1</f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MAX(N84,N85)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MAX(N84,N85)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MAX(N86,N87)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MAX(N86,N87)</f>
        <v>0</v>
      </c>
    </row>
    <row r="88" spans="1:18" ht="12.75" x14ac:dyDescent="0.2">
      <c r="A88" s="3">
        <f>A86+1</f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MAX(N88,N89)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MAX(N88,N89)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MAX(N90,N91)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MAX(N90,N91)</f>
        <v>0</v>
      </c>
    </row>
    <row r="92" spans="1:18" ht="12.75" x14ac:dyDescent="0.2">
      <c r="A92" s="3">
        <f>A90+1</f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MAX(N92,N93)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MAX(N92,N93)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MAX(N94,N95)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MAX(N94,N95)</f>
        <v>0</v>
      </c>
    </row>
    <row r="96" spans="1:18" ht="12.75" x14ac:dyDescent="0.2">
      <c r="A96" s="3">
        <f>A94+1</f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MAX(N96,N97)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MAX(N96,N97)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29" si="15">IF(M98+SUM(I98:K98)-L98 &lt; 0,0,M98+SUM(I98:K98)-L98)</f>
        <v>0</v>
      </c>
      <c r="O98" s="5">
        <f>MAX(N98,N99)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MAX(N98,N99)</f>
        <v>0</v>
      </c>
    </row>
    <row r="100" spans="1:18" ht="12.75" x14ac:dyDescent="0.2">
      <c r="A100" s="3">
        <f>A98+1</f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MAX(N100,N101)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MAX(N100,N101)</f>
        <v>0</v>
      </c>
    </row>
  </sheetData>
  <autoFilter ref="B1:R101" xr:uid="{00000000-0009-0000-0000-000009000000}">
    <sortState xmlns:xlrd2="http://schemas.microsoft.com/office/spreadsheetml/2017/richdata2" ref="B2:R101">
      <sortCondition descending="1" ref="O1:O101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1.10.2022&amp;RČLI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outlinePr summaryBelow="0" summaryRight="0"/>
    <pageSetUpPr fitToPage="1"/>
  </sheetPr>
  <dimension ref="A1:T9"/>
  <sheetViews>
    <sheetView workbookViewId="0">
      <selection activeCell="P14" sqref="P14"/>
    </sheetView>
  </sheetViews>
  <sheetFormatPr defaultColWidth="12.7109375" defaultRowHeight="15.75" customHeight="1" x14ac:dyDescent="0.2"/>
  <cols>
    <col min="1" max="1" width="3.42578125" bestFit="1" customWidth="1"/>
    <col min="2" max="2" width="23.140625" bestFit="1" customWidth="1"/>
    <col min="3" max="3" width="17.7109375" bestFit="1" customWidth="1"/>
    <col min="4" max="4" width="12.28515625" bestFit="1" customWidth="1"/>
    <col min="5" max="14" width="5" customWidth="1"/>
    <col min="15" max="15" width="6.7109375" bestFit="1" customWidth="1"/>
    <col min="16" max="16" width="6.85546875" bestFit="1" customWidth="1"/>
    <col min="18" max="18" width="15.42578125" bestFit="1" customWidth="1"/>
    <col min="19" max="19" width="17.7109375" bestFit="1" customWidth="1"/>
    <col min="20" max="20" width="10.42578125" bestFit="1" customWidth="1"/>
    <col min="21" max="21" width="8" customWidth="1"/>
  </cols>
  <sheetData>
    <row r="1" spans="1:20" s="28" customFormat="1" ht="15.75" customHeight="1" x14ac:dyDescent="0.2">
      <c r="A1" s="25" t="s">
        <v>100</v>
      </c>
      <c r="B1" s="25" t="s">
        <v>125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127</v>
      </c>
      <c r="J1" s="26" t="s">
        <v>128</v>
      </c>
      <c r="K1" s="26" t="s">
        <v>7</v>
      </c>
      <c r="L1" s="26" t="s">
        <v>8</v>
      </c>
      <c r="M1" s="26" t="s">
        <v>9</v>
      </c>
      <c r="N1" s="26" t="s">
        <v>10</v>
      </c>
      <c r="O1" s="26" t="s">
        <v>11</v>
      </c>
      <c r="P1" s="27" t="s">
        <v>12</v>
      </c>
      <c r="Q1" s="27" t="s">
        <v>13</v>
      </c>
      <c r="R1" s="30" t="s">
        <v>14</v>
      </c>
      <c r="S1" s="30" t="s">
        <v>15</v>
      </c>
      <c r="T1" s="30" t="s">
        <v>16</v>
      </c>
    </row>
    <row r="2" spans="1:20" ht="15.75" customHeight="1" x14ac:dyDescent="0.2">
      <c r="A2" s="3">
        <v>1</v>
      </c>
      <c r="B2" s="4" t="s">
        <v>250</v>
      </c>
      <c r="C2" s="4" t="s">
        <v>221</v>
      </c>
      <c r="D2" s="10" t="s">
        <v>22</v>
      </c>
      <c r="E2" s="10">
        <v>6.7</v>
      </c>
      <c r="F2" s="10">
        <v>6.7</v>
      </c>
      <c r="G2" s="10">
        <v>6.6</v>
      </c>
      <c r="H2" s="10">
        <v>6.4</v>
      </c>
      <c r="I2" s="10"/>
      <c r="J2" s="10"/>
      <c r="K2" s="10">
        <v>9.4</v>
      </c>
      <c r="L2" s="10">
        <v>12.72</v>
      </c>
      <c r="M2" s="10">
        <v>5.8</v>
      </c>
      <c r="N2" s="10"/>
      <c r="O2" s="11">
        <f t="shared" ref="O2:O9" si="0">LARGE(E2:J2,2)+LARGE(E2:J2,3)</f>
        <v>13.3</v>
      </c>
      <c r="P2" s="11">
        <f t="shared" ref="P2:P9" si="1">IF(SUM(E2:J2)-MAX(E2:J2)-MIN(E2:J2)+SUM(K2:M2)-N2 &lt; 0,0,O2+SUM(K2:M2)-N2)</f>
        <v>41.22</v>
      </c>
      <c r="Q2" s="4">
        <f t="shared" ref="Q2:Q9" si="2">P2</f>
        <v>41.22</v>
      </c>
      <c r="R2" s="31" t="str">
        <f t="shared" ref="R2:S9" si="3">B2</f>
        <v>Luna Eva Tepina</v>
      </c>
      <c r="S2" s="31" t="str">
        <f t="shared" si="3"/>
        <v>Sokol Bežigrad</v>
      </c>
      <c r="T2" s="31">
        <f t="shared" ref="T2:T9" si="4">Q2</f>
        <v>41.22</v>
      </c>
    </row>
    <row r="3" spans="1:20" ht="15.75" customHeight="1" x14ac:dyDescent="0.2">
      <c r="A3" s="3">
        <v>2</v>
      </c>
      <c r="B3" s="32" t="s">
        <v>249</v>
      </c>
      <c r="C3" s="4" t="s">
        <v>221</v>
      </c>
      <c r="D3" s="10" t="s">
        <v>22</v>
      </c>
      <c r="E3" s="10">
        <v>6.7</v>
      </c>
      <c r="F3" s="10">
        <v>6.8</v>
      </c>
      <c r="G3" s="10">
        <v>6.7</v>
      </c>
      <c r="H3" s="10">
        <v>6.9</v>
      </c>
      <c r="I3" s="10"/>
      <c r="J3" s="10"/>
      <c r="K3" s="10">
        <v>9</v>
      </c>
      <c r="L3" s="10">
        <v>12.62</v>
      </c>
      <c r="M3" s="10">
        <v>4.5999999999999996</v>
      </c>
      <c r="N3" s="10"/>
      <c r="O3" s="11">
        <f t="shared" si="0"/>
        <v>13.5</v>
      </c>
      <c r="P3" s="11">
        <f t="shared" si="1"/>
        <v>39.72</v>
      </c>
      <c r="Q3" s="4">
        <f t="shared" si="2"/>
        <v>39.72</v>
      </c>
      <c r="R3" s="31" t="str">
        <f t="shared" si="3"/>
        <v>Anja Winkler</v>
      </c>
      <c r="S3" s="31" t="str">
        <f t="shared" si="3"/>
        <v>Sokol Bežigrad</v>
      </c>
      <c r="T3" s="31">
        <f t="shared" si="4"/>
        <v>39.72</v>
      </c>
    </row>
    <row r="4" spans="1:20" ht="15.75" customHeight="1" x14ac:dyDescent="0.2">
      <c r="A4" s="3">
        <v>3</v>
      </c>
      <c r="B4" s="4" t="s">
        <v>110</v>
      </c>
      <c r="C4" s="4" t="s">
        <v>25</v>
      </c>
      <c r="D4" s="4" t="s">
        <v>22</v>
      </c>
      <c r="E4" s="4">
        <v>6.5</v>
      </c>
      <c r="F4" s="4">
        <v>6.4</v>
      </c>
      <c r="G4" s="4">
        <v>5.9</v>
      </c>
      <c r="H4" s="4">
        <v>6</v>
      </c>
      <c r="I4" s="4"/>
      <c r="J4" s="4"/>
      <c r="K4" s="32">
        <v>9.6999999999999993</v>
      </c>
      <c r="L4" s="4">
        <v>11.63</v>
      </c>
      <c r="M4" s="4">
        <v>5</v>
      </c>
      <c r="N4" s="4"/>
      <c r="O4" s="11">
        <f t="shared" si="0"/>
        <v>12.4</v>
      </c>
      <c r="P4" s="11">
        <f t="shared" si="1"/>
        <v>38.729999999999997</v>
      </c>
      <c r="Q4" s="4">
        <f t="shared" si="2"/>
        <v>38.729999999999997</v>
      </c>
      <c r="R4" s="31" t="str">
        <f t="shared" si="3"/>
        <v>Ema Horvat</v>
      </c>
      <c r="S4" s="31" t="str">
        <f t="shared" si="3"/>
        <v>DŠR Murska Sobota</v>
      </c>
      <c r="T4" s="31">
        <f t="shared" si="4"/>
        <v>38.729999999999997</v>
      </c>
    </row>
    <row r="5" spans="1:20" ht="15.75" customHeight="1" x14ac:dyDescent="0.2">
      <c r="A5" s="3">
        <v>4</v>
      </c>
      <c r="B5" s="4" t="s">
        <v>181</v>
      </c>
      <c r="C5" s="4" t="s">
        <v>113</v>
      </c>
      <c r="D5" s="10" t="s">
        <v>22</v>
      </c>
      <c r="E5" s="10">
        <v>5.3</v>
      </c>
      <c r="F5" s="10">
        <v>5.0999999999999996</v>
      </c>
      <c r="G5" s="10">
        <v>5.2</v>
      </c>
      <c r="H5" s="10">
        <v>5.0999999999999996</v>
      </c>
      <c r="I5" s="10"/>
      <c r="J5" s="10"/>
      <c r="K5" s="10">
        <v>9.6999999999999993</v>
      </c>
      <c r="L5" s="10">
        <v>12.13</v>
      </c>
      <c r="M5" s="10">
        <v>5.8</v>
      </c>
      <c r="N5" s="10"/>
      <c r="O5" s="11">
        <f t="shared" si="0"/>
        <v>10.3</v>
      </c>
      <c r="P5" s="11">
        <f t="shared" si="1"/>
        <v>37.93</v>
      </c>
      <c r="Q5" s="4">
        <f t="shared" si="2"/>
        <v>37.93</v>
      </c>
      <c r="R5" s="31" t="str">
        <f t="shared" si="3"/>
        <v>Andrea Poštić</v>
      </c>
      <c r="S5" s="31" t="str">
        <f t="shared" si="3"/>
        <v>SD Beograd Matica</v>
      </c>
      <c r="T5" s="31">
        <f t="shared" si="4"/>
        <v>37.93</v>
      </c>
    </row>
    <row r="6" spans="1:20" ht="15.75" customHeight="1" x14ac:dyDescent="0.2">
      <c r="A6" s="3">
        <f t="shared" ref="A6:A9" si="5">A5+1</f>
        <v>5</v>
      </c>
      <c r="B6" s="4" t="s">
        <v>164</v>
      </c>
      <c r="C6" s="4" t="s">
        <v>26</v>
      </c>
      <c r="D6" s="10" t="s">
        <v>22</v>
      </c>
      <c r="E6" s="10">
        <v>6.3</v>
      </c>
      <c r="F6" s="10">
        <v>6.5</v>
      </c>
      <c r="G6" s="10">
        <v>6.2</v>
      </c>
      <c r="H6" s="10">
        <v>6.4</v>
      </c>
      <c r="I6" s="10"/>
      <c r="J6" s="10"/>
      <c r="K6" s="10">
        <v>8.9</v>
      </c>
      <c r="L6" s="10">
        <v>12.67</v>
      </c>
      <c r="M6" s="10">
        <v>2.5</v>
      </c>
      <c r="N6" s="10"/>
      <c r="O6" s="11">
        <f t="shared" si="0"/>
        <v>12.7</v>
      </c>
      <c r="P6" s="11">
        <f t="shared" si="1"/>
        <v>36.769999999999996</v>
      </c>
      <c r="Q6" s="4">
        <f t="shared" si="2"/>
        <v>36.769999999999996</v>
      </c>
      <c r="R6" s="31" t="str">
        <f t="shared" si="3"/>
        <v>Neža Rusjan</v>
      </c>
      <c r="S6" s="31" t="str">
        <f t="shared" si="3"/>
        <v>ŠD Partizan Renče</v>
      </c>
      <c r="T6" s="31">
        <f t="shared" si="4"/>
        <v>36.769999999999996</v>
      </c>
    </row>
    <row r="7" spans="1:20" ht="15.75" customHeight="1" x14ac:dyDescent="0.2">
      <c r="A7" s="3">
        <f t="shared" si="5"/>
        <v>6</v>
      </c>
      <c r="B7" s="4" t="s">
        <v>111</v>
      </c>
      <c r="C7" s="4" t="s">
        <v>25</v>
      </c>
      <c r="D7" s="10" t="s">
        <v>22</v>
      </c>
      <c r="E7" s="10">
        <v>6</v>
      </c>
      <c r="F7" s="10">
        <v>6.2</v>
      </c>
      <c r="G7" s="10">
        <v>5.7</v>
      </c>
      <c r="H7" s="10">
        <v>5.7</v>
      </c>
      <c r="I7" s="10"/>
      <c r="J7" s="10"/>
      <c r="K7" s="10">
        <v>9.6</v>
      </c>
      <c r="L7" s="10">
        <v>11.01</v>
      </c>
      <c r="M7" s="10">
        <v>3.8</v>
      </c>
      <c r="N7" s="10"/>
      <c r="O7" s="11">
        <f t="shared" si="0"/>
        <v>11.7</v>
      </c>
      <c r="P7" s="11">
        <f t="shared" si="1"/>
        <v>36.11</v>
      </c>
      <c r="Q7" s="4">
        <f t="shared" si="2"/>
        <v>36.11</v>
      </c>
      <c r="R7" s="31" t="str">
        <f t="shared" si="3"/>
        <v>Iva Šabjan</v>
      </c>
      <c r="S7" s="31" t="str">
        <f t="shared" si="3"/>
        <v>DŠR Murska Sobota</v>
      </c>
      <c r="T7" s="31">
        <f t="shared" si="4"/>
        <v>36.11</v>
      </c>
    </row>
    <row r="8" spans="1:20" ht="15.75" customHeight="1" x14ac:dyDescent="0.2">
      <c r="A8" s="3">
        <f t="shared" si="5"/>
        <v>7</v>
      </c>
      <c r="B8" s="4" t="s">
        <v>43</v>
      </c>
      <c r="C8" s="4" t="s">
        <v>26</v>
      </c>
      <c r="D8" s="10" t="s">
        <v>22</v>
      </c>
      <c r="E8" s="10">
        <v>6.2</v>
      </c>
      <c r="F8" s="10">
        <v>5.8</v>
      </c>
      <c r="G8" s="10">
        <v>5.8</v>
      </c>
      <c r="H8" s="10">
        <v>5.9</v>
      </c>
      <c r="I8" s="10"/>
      <c r="J8" s="10"/>
      <c r="K8" s="10">
        <v>9.1999999999999993</v>
      </c>
      <c r="L8" s="10">
        <v>11.21</v>
      </c>
      <c r="M8" s="10">
        <v>3.8</v>
      </c>
      <c r="N8" s="10"/>
      <c r="O8" s="11">
        <f t="shared" si="0"/>
        <v>11.7</v>
      </c>
      <c r="P8" s="11">
        <f t="shared" si="1"/>
        <v>35.909999999999997</v>
      </c>
      <c r="Q8" s="4">
        <f t="shared" si="2"/>
        <v>35.909999999999997</v>
      </c>
      <c r="R8" s="31" t="str">
        <f t="shared" si="3"/>
        <v>Maruša Samec</v>
      </c>
      <c r="S8" s="31" t="str">
        <f t="shared" si="3"/>
        <v>ŠD Partizan Renče</v>
      </c>
      <c r="T8" s="31">
        <f t="shared" si="4"/>
        <v>35.909999999999997</v>
      </c>
    </row>
    <row r="9" spans="1:20" ht="15.75" customHeight="1" x14ac:dyDescent="0.2">
      <c r="A9" s="52">
        <f t="shared" si="5"/>
        <v>8</v>
      </c>
      <c r="B9" s="50" t="s">
        <v>76</v>
      </c>
      <c r="C9" s="50" t="s">
        <v>26</v>
      </c>
      <c r="D9" s="49" t="s">
        <v>22</v>
      </c>
      <c r="E9" s="49">
        <v>1.9</v>
      </c>
      <c r="F9" s="49">
        <v>1.8</v>
      </c>
      <c r="G9" s="49">
        <v>1.8</v>
      </c>
      <c r="H9" s="49">
        <v>1.9</v>
      </c>
      <c r="I9" s="49"/>
      <c r="J9" s="49"/>
      <c r="K9" s="49">
        <v>2.8</v>
      </c>
      <c r="L9" s="49">
        <v>4.1900000000000004</v>
      </c>
      <c r="M9" s="49">
        <v>1.7</v>
      </c>
      <c r="N9" s="49"/>
      <c r="O9" s="53">
        <f t="shared" si="0"/>
        <v>3.7</v>
      </c>
      <c r="P9" s="53">
        <f t="shared" si="1"/>
        <v>12.39</v>
      </c>
      <c r="Q9" s="50">
        <f t="shared" si="2"/>
        <v>12.39</v>
      </c>
      <c r="R9" s="31" t="str">
        <f t="shared" si="3"/>
        <v>Zarja Saksida</v>
      </c>
      <c r="S9" s="31" t="str">
        <f t="shared" si="3"/>
        <v>ŠD Partizan Renče</v>
      </c>
      <c r="T9" s="31">
        <f t="shared" si="4"/>
        <v>12.39</v>
      </c>
    </row>
  </sheetData>
  <autoFilter ref="B1:T9" xr:uid="{00000000-0009-0000-0000-00000A000000}">
    <sortState xmlns:xlrd2="http://schemas.microsoft.com/office/spreadsheetml/2017/richdata2" ref="B2:T9">
      <sortCondition descending="1" ref="Q1:Q9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1.10.2022&amp;RFinale MLE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outlinePr summaryBelow="0" summaryRight="0"/>
    <pageSetUpPr fitToPage="1"/>
  </sheetPr>
  <dimension ref="A1:T6"/>
  <sheetViews>
    <sheetView workbookViewId="0">
      <selection activeCell="L2" sqref="L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5" width="7.28515625" customWidth="1"/>
    <col min="16" max="16" width="8.7109375" customWidth="1"/>
    <col min="18" max="18" width="14.140625" customWidth="1"/>
    <col min="19" max="19" width="14.42578125" customWidth="1"/>
    <col min="21" max="21" width="8" customWidth="1"/>
  </cols>
  <sheetData>
    <row r="1" spans="1:20" s="28" customFormat="1" ht="15.75" customHeight="1" x14ac:dyDescent="0.2">
      <c r="A1" s="25" t="s">
        <v>100</v>
      </c>
      <c r="B1" s="25" t="s">
        <v>51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127</v>
      </c>
      <c r="J1" s="26" t="s">
        <v>128</v>
      </c>
      <c r="K1" s="26" t="s">
        <v>7</v>
      </c>
      <c r="L1" s="26" t="s">
        <v>8</v>
      </c>
      <c r="M1" s="26" t="s">
        <v>9</v>
      </c>
      <c r="N1" s="26" t="s">
        <v>10</v>
      </c>
      <c r="O1" s="26" t="s">
        <v>11</v>
      </c>
      <c r="P1" s="27" t="s">
        <v>12</v>
      </c>
      <c r="Q1" s="27" t="s">
        <v>13</v>
      </c>
      <c r="R1" s="25" t="s">
        <v>14</v>
      </c>
      <c r="S1" s="25" t="s">
        <v>15</v>
      </c>
      <c r="T1" s="25" t="s">
        <v>16</v>
      </c>
    </row>
    <row r="2" spans="1:20" ht="15.75" customHeight="1" x14ac:dyDescent="0.2">
      <c r="A2" s="3">
        <v>1</v>
      </c>
      <c r="B2" s="4" t="s">
        <v>39</v>
      </c>
      <c r="C2" s="4" t="s">
        <v>77</v>
      </c>
      <c r="D2" s="10" t="s">
        <v>22</v>
      </c>
      <c r="E2" s="10">
        <v>7.5</v>
      </c>
      <c r="F2" s="10">
        <v>7.4</v>
      </c>
      <c r="G2" s="10">
        <v>6.9</v>
      </c>
      <c r="H2" s="10">
        <v>7.1</v>
      </c>
      <c r="I2" s="10"/>
      <c r="J2" s="10"/>
      <c r="K2" s="10">
        <v>9.8000000000000007</v>
      </c>
      <c r="L2" s="10">
        <v>14.78</v>
      </c>
      <c r="M2" s="10">
        <v>8.3000000000000007</v>
      </c>
      <c r="N2" s="10"/>
      <c r="O2" s="11">
        <f>LARGE(E2:J2,2)+LARGE(E2:J2,3)</f>
        <v>14.5</v>
      </c>
      <c r="P2" s="11">
        <f>IF(SUM(E2:J2)-MAX(E2:J2)-MIN(E2:J2)+SUM(K2:M2)-N2 &lt; 0,0,O2+SUM(K2:M2)-N2)</f>
        <v>47.379999999999995</v>
      </c>
      <c r="Q2" s="5">
        <f>P2</f>
        <v>47.379999999999995</v>
      </c>
      <c r="R2" s="1" t="str">
        <f t="shared" ref="R2:S6" si="0">B2</f>
        <v>Urh Skamen</v>
      </c>
      <c r="S2" s="1" t="str">
        <f t="shared" si="0"/>
        <v>Freestyle klub Celje</v>
      </c>
      <c r="T2" s="1">
        <f>Q2</f>
        <v>47.379999999999995</v>
      </c>
    </row>
    <row r="3" spans="1:20" ht="15.75" customHeight="1" x14ac:dyDescent="0.2">
      <c r="A3" s="3">
        <v>2</v>
      </c>
      <c r="B3" s="32" t="s">
        <v>247</v>
      </c>
      <c r="C3" s="32" t="s">
        <v>254</v>
      </c>
      <c r="D3" s="10" t="s">
        <v>22</v>
      </c>
      <c r="E3" s="10">
        <v>7.3</v>
      </c>
      <c r="F3" s="10">
        <v>7.5</v>
      </c>
      <c r="G3" s="10">
        <v>7.2</v>
      </c>
      <c r="H3" s="10">
        <v>7.2</v>
      </c>
      <c r="I3" s="10"/>
      <c r="J3" s="10"/>
      <c r="K3" s="10">
        <v>9.1999999999999993</v>
      </c>
      <c r="L3" s="10">
        <v>13.55</v>
      </c>
      <c r="M3" s="10">
        <v>8</v>
      </c>
      <c r="N3" s="10"/>
      <c r="O3" s="11">
        <f>LARGE(E3:J3,2)+LARGE(E3:J3,3)</f>
        <v>14.5</v>
      </c>
      <c r="P3" s="11">
        <f>IF(SUM(E3:J3)-MAX(E3:J3)-MIN(E3:J3)+SUM(K3:M3)-N3 &lt; 0,0,O3+SUM(K3:M3)-N3)</f>
        <v>45.25</v>
      </c>
      <c r="Q3" s="5">
        <f>P3</f>
        <v>45.25</v>
      </c>
      <c r="R3" s="1" t="str">
        <f t="shared" si="0"/>
        <v>Tian Beganović</v>
      </c>
      <c r="S3" s="1" t="str">
        <f t="shared" si="0"/>
        <v>Narodni dom</v>
      </c>
      <c r="T3" s="1">
        <f>Q3</f>
        <v>45.25</v>
      </c>
    </row>
    <row r="4" spans="1:20" ht="15.75" customHeight="1" x14ac:dyDescent="0.2">
      <c r="A4" s="3">
        <v>3</v>
      </c>
      <c r="B4" s="4" t="s">
        <v>183</v>
      </c>
      <c r="C4" s="4" t="s">
        <v>113</v>
      </c>
      <c r="D4" s="10" t="s">
        <v>22</v>
      </c>
      <c r="E4" s="10">
        <v>1.8</v>
      </c>
      <c r="F4" s="10">
        <v>2</v>
      </c>
      <c r="G4" s="10">
        <v>1.7</v>
      </c>
      <c r="H4" s="10">
        <v>1.7</v>
      </c>
      <c r="I4" s="10"/>
      <c r="J4" s="10"/>
      <c r="K4" s="10">
        <v>2.7</v>
      </c>
      <c r="L4" s="10">
        <v>4.43</v>
      </c>
      <c r="M4" s="10">
        <v>2.7</v>
      </c>
      <c r="N4" s="10"/>
      <c r="O4" s="11">
        <f>LARGE(E4:J4,2)+LARGE(E4:J4,3)</f>
        <v>3.5</v>
      </c>
      <c r="P4" s="11">
        <f>IF(SUM(E4:J4)-MAX(E4:J4)-MIN(E4:J4)+SUM(K4:M4)-N4 &lt; 0,0,O4+SUM(K4:M4)-N4)</f>
        <v>13.33</v>
      </c>
      <c r="Q4" s="5">
        <f>P4</f>
        <v>13.33</v>
      </c>
      <c r="R4" s="1" t="str">
        <f t="shared" si="0"/>
        <v>Ivan Brežančić</v>
      </c>
      <c r="S4" s="1" t="str">
        <f t="shared" si="0"/>
        <v>SD Beograd Matica</v>
      </c>
      <c r="T4" s="1">
        <f>Q4</f>
        <v>13.33</v>
      </c>
    </row>
    <row r="5" spans="1:20" ht="15.75" customHeight="1" x14ac:dyDescent="0.2">
      <c r="A5" s="3">
        <v>4</v>
      </c>
      <c r="B5" s="4" t="s">
        <v>37</v>
      </c>
      <c r="C5" s="4" t="s">
        <v>26</v>
      </c>
      <c r="D5" s="10" t="s">
        <v>22</v>
      </c>
      <c r="E5" s="10">
        <v>2.1</v>
      </c>
      <c r="F5" s="10">
        <v>2.1</v>
      </c>
      <c r="G5" s="10">
        <v>1.7</v>
      </c>
      <c r="H5" s="10">
        <v>1.7</v>
      </c>
      <c r="I5" s="10"/>
      <c r="J5" s="10"/>
      <c r="K5" s="10">
        <v>2.7</v>
      </c>
      <c r="L5" s="10">
        <v>4.34</v>
      </c>
      <c r="M5" s="10">
        <v>2.2999999999999998</v>
      </c>
      <c r="N5" s="10"/>
      <c r="O5" s="11">
        <f>LARGE(E5:J5,2)+LARGE(E5:J5,3)</f>
        <v>3.8</v>
      </c>
      <c r="P5" s="11">
        <f>IF(SUM(E5:J5)-MAX(E5:J5)-MIN(E5:J5)+SUM(K5:M5)-N5 &lt; 0,0,O5+SUM(K5:M5)-N5)</f>
        <v>13.14</v>
      </c>
      <c r="Q5" s="5">
        <f>P5</f>
        <v>13.14</v>
      </c>
      <c r="R5" s="1" t="str">
        <f t="shared" si="0"/>
        <v>Matic Bremec</v>
      </c>
      <c r="S5" s="1" t="str">
        <f t="shared" si="0"/>
        <v>ŠD Partizan Renče</v>
      </c>
      <c r="T5" s="1">
        <f>Q5</f>
        <v>13.14</v>
      </c>
    </row>
    <row r="6" spans="1:20" ht="15.75" customHeight="1" x14ac:dyDescent="0.2">
      <c r="A6" s="3">
        <f t="shared" ref="A6" si="1">A5+1</f>
        <v>5</v>
      </c>
      <c r="B6" s="32" t="s">
        <v>38</v>
      </c>
      <c r="C6" s="32" t="s">
        <v>254</v>
      </c>
      <c r="D6" s="10" t="s">
        <v>22</v>
      </c>
      <c r="E6" s="10">
        <v>1.8</v>
      </c>
      <c r="F6" s="10">
        <v>1.8</v>
      </c>
      <c r="G6" s="10">
        <v>1.8</v>
      </c>
      <c r="H6" s="10">
        <v>1.8</v>
      </c>
      <c r="I6" s="10"/>
      <c r="J6" s="10"/>
      <c r="K6" s="10">
        <v>2.7</v>
      </c>
      <c r="L6" s="10">
        <v>3.85</v>
      </c>
      <c r="M6" s="10">
        <v>2</v>
      </c>
      <c r="N6" s="10"/>
      <c r="O6" s="11">
        <f>LARGE(E6:J6,2)+LARGE(E6:J6,3)</f>
        <v>3.6</v>
      </c>
      <c r="P6" s="11">
        <f>IF(SUM(E6:J6)-MAX(E6:J6)-MIN(E6:J6)+SUM(K6:M6)-N6 &lt; 0,0,O6+SUM(K6:M6)-N6)</f>
        <v>12.15</v>
      </c>
      <c r="Q6" s="5">
        <f>P6</f>
        <v>12.15</v>
      </c>
      <c r="R6" s="1" t="str">
        <f t="shared" si="0"/>
        <v>Mai Žmuc</v>
      </c>
      <c r="S6" s="1" t="str">
        <f t="shared" si="0"/>
        <v>Narodni dom</v>
      </c>
      <c r="T6" s="1">
        <f>Q6</f>
        <v>12.15</v>
      </c>
    </row>
  </sheetData>
  <autoFilter ref="B1:T6" xr:uid="{00000000-0009-0000-0000-00000B000000}">
    <sortState xmlns:xlrd2="http://schemas.microsoft.com/office/spreadsheetml/2017/richdata2" ref="B2:T6">
      <sortCondition descending="1" ref="Q1:Q6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outlinePr summaryBelow="0" summaryRight="0"/>
    <pageSetUpPr fitToPage="1"/>
  </sheetPr>
  <dimension ref="A1:T9"/>
  <sheetViews>
    <sheetView workbookViewId="0">
      <selection activeCell="O2" sqref="O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5" width="7.28515625" customWidth="1"/>
    <col min="16" max="16" width="8.7109375" customWidth="1"/>
    <col min="18" max="18" width="14.140625" customWidth="1"/>
    <col min="19" max="19" width="14.42578125" customWidth="1"/>
    <col min="21" max="21" width="8" customWidth="1"/>
  </cols>
  <sheetData>
    <row r="1" spans="1:20" s="28" customFormat="1" ht="15.75" customHeight="1" x14ac:dyDescent="0.2">
      <c r="A1" s="25" t="s">
        <v>100</v>
      </c>
      <c r="B1" s="25" t="s">
        <v>126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127</v>
      </c>
      <c r="J1" s="26" t="s">
        <v>128</v>
      </c>
      <c r="K1" s="26" t="s">
        <v>7</v>
      </c>
      <c r="L1" s="26" t="s">
        <v>8</v>
      </c>
      <c r="M1" s="26" t="s">
        <v>9</v>
      </c>
      <c r="N1" s="26" t="s">
        <v>10</v>
      </c>
      <c r="O1" s="26" t="s">
        <v>11</v>
      </c>
      <c r="P1" s="27" t="s">
        <v>12</v>
      </c>
      <c r="Q1" s="27" t="s">
        <v>13</v>
      </c>
      <c r="R1" s="25" t="s">
        <v>14</v>
      </c>
      <c r="S1" s="25" t="s">
        <v>15</v>
      </c>
      <c r="T1" s="25" t="s">
        <v>16</v>
      </c>
    </row>
    <row r="2" spans="1:20" ht="15.75" customHeight="1" x14ac:dyDescent="0.2">
      <c r="A2" s="31">
        <v>1</v>
      </c>
      <c r="B2" s="44" t="s">
        <v>49</v>
      </c>
      <c r="C2" s="46" t="s">
        <v>221</v>
      </c>
      <c r="D2" s="4" t="s">
        <v>22</v>
      </c>
      <c r="E2" s="4">
        <v>7.5</v>
      </c>
      <c r="F2" s="4">
        <v>7.5</v>
      </c>
      <c r="G2" s="4">
        <v>7.2</v>
      </c>
      <c r="H2" s="4">
        <v>7.2</v>
      </c>
      <c r="I2" s="4"/>
      <c r="J2" s="4"/>
      <c r="K2" s="4">
        <v>9.1999999999999993</v>
      </c>
      <c r="L2" s="4">
        <v>13.51</v>
      </c>
      <c r="M2" s="4">
        <v>6.6</v>
      </c>
      <c r="N2" s="4"/>
      <c r="O2" s="4">
        <f>LARGE(E2:J2,2)+LARGE(E2:J2,3)</f>
        <v>14.7</v>
      </c>
      <c r="P2" s="4">
        <f>IF(SUM(E2:J2)-MAX(E2:J2)-MIN(E2:J2)+SUM(K2:M2)-N2 &lt; 0,0,O2+SUM(K2:M2)-N2)</f>
        <v>44.010000000000005</v>
      </c>
      <c r="Q2" s="5">
        <f>P2</f>
        <v>44.010000000000005</v>
      </c>
      <c r="R2" s="1" t="str">
        <f t="shared" ref="R2:S4" si="0">B2</f>
        <v>Soča Sršen</v>
      </c>
      <c r="S2" s="1" t="str">
        <f t="shared" si="0"/>
        <v>Sokol Bežigrad</v>
      </c>
      <c r="T2" s="1">
        <f>Q2</f>
        <v>44.010000000000005</v>
      </c>
    </row>
    <row r="3" spans="1:20" ht="15.75" customHeight="1" x14ac:dyDescent="0.2">
      <c r="A3" s="31">
        <v>2</v>
      </c>
      <c r="B3" s="45" t="s">
        <v>83</v>
      </c>
      <c r="C3" s="47" t="s">
        <v>221</v>
      </c>
      <c r="D3" s="10" t="s">
        <v>22</v>
      </c>
      <c r="E3" s="10">
        <v>6.7</v>
      </c>
      <c r="F3" s="10">
        <v>7</v>
      </c>
      <c r="G3" s="10">
        <v>6.7</v>
      </c>
      <c r="H3" s="10">
        <v>6.7</v>
      </c>
      <c r="I3" s="10"/>
      <c r="J3" s="10"/>
      <c r="K3" s="10">
        <v>9.5</v>
      </c>
      <c r="L3" s="10">
        <v>13.21</v>
      </c>
      <c r="M3" s="10">
        <v>5.6</v>
      </c>
      <c r="N3" s="10"/>
      <c r="O3" s="4">
        <f>LARGE(E3:J3,2)+LARGE(E3:J3,3)</f>
        <v>13.4</v>
      </c>
      <c r="P3" s="4">
        <f>IF(SUM(E3:J3)-MAX(E3:J3)-MIN(E3:J3)+SUM(K3:M3)-N3 &lt; 0,0,O3+SUM(K3:M3)-N3)</f>
        <v>41.71</v>
      </c>
      <c r="Q3" s="5">
        <f>P3</f>
        <v>41.71</v>
      </c>
      <c r="R3" s="1" t="str">
        <f t="shared" si="0"/>
        <v>Maja Papa</v>
      </c>
      <c r="S3" s="1" t="str">
        <f t="shared" si="0"/>
        <v>Sokol Bežigrad</v>
      </c>
      <c r="T3" s="1">
        <f>Q3</f>
        <v>41.71</v>
      </c>
    </row>
    <row r="4" spans="1:20" ht="15.75" customHeight="1" x14ac:dyDescent="0.2">
      <c r="A4" s="31">
        <v>3</v>
      </c>
      <c r="B4" s="44" t="s">
        <v>188</v>
      </c>
      <c r="C4" s="46" t="s">
        <v>25</v>
      </c>
      <c r="D4" s="48" t="s">
        <v>22</v>
      </c>
      <c r="E4" s="49">
        <v>0.7</v>
      </c>
      <c r="F4" s="49">
        <v>0.7</v>
      </c>
      <c r="G4" s="49">
        <v>0.7</v>
      </c>
      <c r="H4" s="49">
        <v>0.7</v>
      </c>
      <c r="I4" s="49"/>
      <c r="J4" s="49"/>
      <c r="K4" s="49">
        <v>1</v>
      </c>
      <c r="L4" s="49">
        <v>1.41</v>
      </c>
      <c r="M4" s="49">
        <v>1.1000000000000001</v>
      </c>
      <c r="N4" s="49"/>
      <c r="O4" s="50">
        <f>LARGE(E4:J4,2)+LARGE(E4:J4,3)</f>
        <v>1.4</v>
      </c>
      <c r="P4" s="50">
        <f>IF(SUM(E4:J4)-MAX(E4:J4)-MIN(E4:J4)+SUM(K4:M4)-N4 &lt; 0,0,O4+SUM(K4:M4)-N4)</f>
        <v>4.91</v>
      </c>
      <c r="Q4" s="51">
        <f>P4</f>
        <v>4.91</v>
      </c>
      <c r="R4" s="1" t="str">
        <f t="shared" si="0"/>
        <v>Lara Erniša</v>
      </c>
      <c r="S4" s="1" t="str">
        <f t="shared" si="0"/>
        <v>DŠR Murska Sobota</v>
      </c>
      <c r="T4" s="1">
        <f>Q4</f>
        <v>4.91</v>
      </c>
    </row>
    <row r="7" spans="1:20" ht="15.75" customHeight="1" x14ac:dyDescent="0.2">
      <c r="E7" s="1"/>
      <c r="F7" s="1"/>
      <c r="G7" s="1"/>
      <c r="H7" s="1"/>
      <c r="I7" s="1"/>
      <c r="J7" s="1"/>
    </row>
    <row r="8" spans="1:20" ht="15.75" customHeight="1" x14ac:dyDescent="0.2">
      <c r="E8" s="24"/>
      <c r="F8" s="24"/>
      <c r="G8" s="24"/>
      <c r="H8" s="24"/>
      <c r="I8" s="24"/>
      <c r="J8" s="24"/>
    </row>
    <row r="9" spans="1:20" ht="15.75" customHeight="1" x14ac:dyDescent="0.2">
      <c r="E9" s="24"/>
      <c r="F9" s="24"/>
      <c r="G9" s="24"/>
      <c r="H9" s="24"/>
      <c r="I9" s="24"/>
      <c r="J9" s="24"/>
    </row>
  </sheetData>
  <autoFilter ref="B1:T4" xr:uid="{00000000-0009-0000-0000-00000C000000}">
    <sortState xmlns:xlrd2="http://schemas.microsoft.com/office/spreadsheetml/2017/richdata2" ref="B2:T4">
      <sortCondition descending="1" ref="P1:P4"/>
    </sortState>
  </autoFilter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R11"/>
  <sheetViews>
    <sheetView workbookViewId="0">
      <selection activeCell="T1" sqref="T1:W5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</cols>
  <sheetData>
    <row r="1" spans="1:18" s="28" customFormat="1" ht="15.75" customHeight="1" x14ac:dyDescent="0.2">
      <c r="A1" s="25" t="s">
        <v>100</v>
      </c>
      <c r="B1" s="25" t="s">
        <v>52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</row>
    <row r="2" spans="1:18" ht="15.75" customHeight="1" x14ac:dyDescent="0.2">
      <c r="A2" s="3">
        <v>1</v>
      </c>
      <c r="B2" s="4"/>
      <c r="C2" s="4"/>
      <c r="D2" s="4" t="s">
        <v>22</v>
      </c>
      <c r="E2" s="4"/>
      <c r="F2" s="4"/>
      <c r="G2" s="4"/>
      <c r="H2" s="4"/>
      <c r="I2" s="4"/>
      <c r="J2" s="4"/>
      <c r="K2" s="4"/>
      <c r="L2" s="4"/>
      <c r="M2" s="4">
        <f t="shared" ref="M2:M11" si="0">SUM(E2:H2)-MAX(E2:H2)-MIN(E2:H2)</f>
        <v>0</v>
      </c>
      <c r="N2" s="4">
        <f t="shared" ref="N2:N11" si="1">IF(SUM(E2:H2)-MAX(E2:H2)-MIN(E2:H2)+SUM(I2:K2)-L2 &lt; 0,0,SUM(E2:H2)-MAX(E2:H2)-MIN(E2:H2)+SUM(I2:K2)-L2)</f>
        <v>0</v>
      </c>
      <c r="O2" s="5">
        <f t="shared" ref="O2:O11" si="2">N2</f>
        <v>0</v>
      </c>
      <c r="P2" s="1">
        <f t="shared" ref="P2:Q2" si="3">B2</f>
        <v>0</v>
      </c>
      <c r="Q2" s="1">
        <f t="shared" si="3"/>
        <v>0</v>
      </c>
      <c r="R2" s="1">
        <f t="shared" ref="R2:R11" si="4">O2</f>
        <v>0</v>
      </c>
    </row>
    <row r="3" spans="1:18" ht="15.75" customHeight="1" x14ac:dyDescent="0.2">
      <c r="A3" s="3">
        <v>2</v>
      </c>
      <c r="B3" s="4"/>
      <c r="C3" s="4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1">
        <f t="shared" si="0"/>
        <v>0</v>
      </c>
      <c r="N3" s="11">
        <f t="shared" si="1"/>
        <v>0</v>
      </c>
      <c r="O3" s="5">
        <f t="shared" si="2"/>
        <v>0</v>
      </c>
      <c r="P3" s="1">
        <f t="shared" ref="P3:Q3" si="5">B3</f>
        <v>0</v>
      </c>
      <c r="Q3" s="1">
        <f t="shared" si="5"/>
        <v>0</v>
      </c>
      <c r="R3" s="1">
        <f t="shared" si="4"/>
        <v>0</v>
      </c>
    </row>
    <row r="4" spans="1:18" ht="15.75" customHeight="1" x14ac:dyDescent="0.2">
      <c r="A4" s="3">
        <v>3</v>
      </c>
      <c r="B4" s="4"/>
      <c r="C4" s="4"/>
      <c r="D4" s="10" t="s">
        <v>22</v>
      </c>
      <c r="E4" s="10"/>
      <c r="F4" s="10"/>
      <c r="G4" s="10"/>
      <c r="H4" s="10"/>
      <c r="I4" s="10"/>
      <c r="J4" s="10"/>
      <c r="K4" s="10"/>
      <c r="L4" s="10"/>
      <c r="M4" s="11">
        <f t="shared" si="0"/>
        <v>0</v>
      </c>
      <c r="N4" s="11">
        <f t="shared" si="1"/>
        <v>0</v>
      </c>
      <c r="O4" s="5">
        <f t="shared" si="2"/>
        <v>0</v>
      </c>
      <c r="P4" s="1">
        <f t="shared" ref="P4:Q4" si="6">B4</f>
        <v>0</v>
      </c>
      <c r="Q4" s="1">
        <f t="shared" si="6"/>
        <v>0</v>
      </c>
      <c r="R4" s="1">
        <f t="shared" si="4"/>
        <v>0</v>
      </c>
    </row>
    <row r="5" spans="1:18" ht="15.75" customHeight="1" x14ac:dyDescent="0.2">
      <c r="A5" s="3">
        <v>4</v>
      </c>
      <c r="B5" s="4"/>
      <c r="C5" s="4"/>
      <c r="D5" s="10" t="s">
        <v>22</v>
      </c>
      <c r="E5" s="10"/>
      <c r="F5" s="10"/>
      <c r="G5" s="10"/>
      <c r="H5" s="10"/>
      <c r="I5" s="10"/>
      <c r="J5" s="10"/>
      <c r="K5" s="10"/>
      <c r="L5" s="10"/>
      <c r="M5" s="11">
        <f t="shared" si="0"/>
        <v>0</v>
      </c>
      <c r="N5" s="11">
        <f t="shared" si="1"/>
        <v>0</v>
      </c>
      <c r="O5" s="5">
        <f t="shared" si="2"/>
        <v>0</v>
      </c>
      <c r="P5" s="1">
        <f t="shared" ref="P5:Q5" si="7">B5</f>
        <v>0</v>
      </c>
      <c r="Q5" s="1">
        <f t="shared" si="7"/>
        <v>0</v>
      </c>
      <c r="R5" s="1">
        <f t="shared" si="4"/>
        <v>0</v>
      </c>
    </row>
    <row r="6" spans="1:18" ht="15.75" customHeight="1" x14ac:dyDescent="0.2">
      <c r="A6" s="3">
        <f t="shared" ref="A6:A11" si="8">A5+1</f>
        <v>5</v>
      </c>
      <c r="B6" s="4"/>
      <c r="C6" s="4"/>
      <c r="D6" s="10" t="s">
        <v>22</v>
      </c>
      <c r="E6" s="10"/>
      <c r="F6" s="10"/>
      <c r="G6" s="10"/>
      <c r="H6" s="10"/>
      <c r="I6" s="10"/>
      <c r="J6" s="10"/>
      <c r="K6" s="10"/>
      <c r="L6" s="10"/>
      <c r="M6" s="11">
        <f t="shared" si="0"/>
        <v>0</v>
      </c>
      <c r="N6" s="11">
        <f t="shared" si="1"/>
        <v>0</v>
      </c>
      <c r="O6" s="5">
        <f t="shared" si="2"/>
        <v>0</v>
      </c>
      <c r="P6" s="1">
        <f t="shared" ref="P6:Q6" si="9">B6</f>
        <v>0</v>
      </c>
      <c r="Q6" s="1">
        <f t="shared" si="9"/>
        <v>0</v>
      </c>
      <c r="R6" s="1">
        <f t="shared" si="4"/>
        <v>0</v>
      </c>
    </row>
    <row r="7" spans="1:18" ht="15.75" customHeight="1" x14ac:dyDescent="0.2">
      <c r="A7" s="3">
        <f t="shared" si="8"/>
        <v>6</v>
      </c>
      <c r="B7" s="4"/>
      <c r="C7" s="4"/>
      <c r="D7" s="10" t="s">
        <v>22</v>
      </c>
      <c r="E7" s="10"/>
      <c r="F7" s="10"/>
      <c r="G7" s="10"/>
      <c r="H7" s="10"/>
      <c r="I7" s="10"/>
      <c r="J7" s="10"/>
      <c r="K7" s="10"/>
      <c r="L7" s="10"/>
      <c r="M7" s="11">
        <f t="shared" si="0"/>
        <v>0</v>
      </c>
      <c r="N7" s="11">
        <f t="shared" si="1"/>
        <v>0</v>
      </c>
      <c r="O7" s="5">
        <f t="shared" si="2"/>
        <v>0</v>
      </c>
      <c r="P7" s="1">
        <f t="shared" ref="P7:Q7" si="10">B7</f>
        <v>0</v>
      </c>
      <c r="Q7" s="1">
        <f t="shared" si="10"/>
        <v>0</v>
      </c>
      <c r="R7" s="1">
        <f t="shared" si="4"/>
        <v>0</v>
      </c>
    </row>
    <row r="8" spans="1:18" ht="15.75" customHeight="1" x14ac:dyDescent="0.2">
      <c r="A8" s="3">
        <f t="shared" si="8"/>
        <v>7</v>
      </c>
      <c r="B8" s="4"/>
      <c r="C8" s="4"/>
      <c r="D8" s="10" t="s">
        <v>22</v>
      </c>
      <c r="E8" s="10"/>
      <c r="F8" s="10"/>
      <c r="G8" s="10"/>
      <c r="H8" s="10"/>
      <c r="I8" s="10"/>
      <c r="J8" s="10"/>
      <c r="K8" s="10"/>
      <c r="L8" s="10"/>
      <c r="M8" s="11">
        <f t="shared" si="0"/>
        <v>0</v>
      </c>
      <c r="N8" s="11">
        <f t="shared" si="1"/>
        <v>0</v>
      </c>
      <c r="O8" s="5">
        <f t="shared" si="2"/>
        <v>0</v>
      </c>
      <c r="P8" s="1">
        <f t="shared" ref="P8:Q8" si="11">B8</f>
        <v>0</v>
      </c>
      <c r="Q8" s="1">
        <f t="shared" si="11"/>
        <v>0</v>
      </c>
      <c r="R8" s="1">
        <f t="shared" si="4"/>
        <v>0</v>
      </c>
    </row>
    <row r="9" spans="1:18" ht="15.75" customHeight="1" x14ac:dyDescent="0.2">
      <c r="A9" s="3">
        <f t="shared" si="8"/>
        <v>8</v>
      </c>
      <c r="B9" s="4"/>
      <c r="C9" s="4"/>
      <c r="D9" s="10" t="s">
        <v>22</v>
      </c>
      <c r="E9" s="10"/>
      <c r="F9" s="10"/>
      <c r="G9" s="10"/>
      <c r="H9" s="10"/>
      <c r="I9" s="10"/>
      <c r="J9" s="10"/>
      <c r="K9" s="10"/>
      <c r="L9" s="10"/>
      <c r="M9" s="11">
        <f t="shared" si="0"/>
        <v>0</v>
      </c>
      <c r="N9" s="11">
        <f t="shared" si="1"/>
        <v>0</v>
      </c>
      <c r="O9" s="5">
        <f t="shared" si="2"/>
        <v>0</v>
      </c>
      <c r="P9" s="1">
        <f t="shared" ref="P9:Q9" si="12">B9</f>
        <v>0</v>
      </c>
      <c r="Q9" s="1">
        <f t="shared" si="12"/>
        <v>0</v>
      </c>
      <c r="R9" s="1">
        <f t="shared" si="4"/>
        <v>0</v>
      </c>
    </row>
    <row r="10" spans="1:18" ht="15.75" customHeight="1" x14ac:dyDescent="0.2">
      <c r="A10" s="3">
        <f t="shared" si="8"/>
        <v>9</v>
      </c>
      <c r="B10" s="4"/>
      <c r="C10" s="4"/>
      <c r="D10" s="4" t="s">
        <v>22</v>
      </c>
      <c r="E10" s="4"/>
      <c r="F10" s="4"/>
      <c r="G10" s="4"/>
      <c r="H10" s="4"/>
      <c r="I10" s="4"/>
      <c r="J10" s="4"/>
      <c r="K10" s="4"/>
      <c r="L10" s="4"/>
      <c r="M10" s="4">
        <f t="shared" si="0"/>
        <v>0</v>
      </c>
      <c r="N10" s="4">
        <f t="shared" si="1"/>
        <v>0</v>
      </c>
      <c r="O10" s="5">
        <f t="shared" si="2"/>
        <v>0</v>
      </c>
      <c r="P10" s="1">
        <f t="shared" ref="P10:Q10" si="13">B10</f>
        <v>0</v>
      </c>
      <c r="Q10" s="1">
        <f t="shared" si="13"/>
        <v>0</v>
      </c>
      <c r="R10" s="1">
        <f t="shared" si="4"/>
        <v>0</v>
      </c>
    </row>
    <row r="11" spans="1:18" ht="15.75" customHeight="1" x14ac:dyDescent="0.2">
      <c r="A11" s="3">
        <f t="shared" si="8"/>
        <v>10</v>
      </c>
      <c r="B11" s="4"/>
      <c r="C11" s="4"/>
      <c r="D11" s="4" t="s">
        <v>22</v>
      </c>
      <c r="E11" s="4"/>
      <c r="F11" s="4"/>
      <c r="G11" s="4"/>
      <c r="H11" s="4"/>
      <c r="I11" s="4"/>
      <c r="J11" s="4"/>
      <c r="K11" s="4"/>
      <c r="L11" s="4"/>
      <c r="M11" s="4">
        <f t="shared" si="0"/>
        <v>0</v>
      </c>
      <c r="N11" s="4">
        <f t="shared" si="1"/>
        <v>0</v>
      </c>
      <c r="O11" s="5">
        <f t="shared" si="2"/>
        <v>0</v>
      </c>
      <c r="P11" s="1">
        <f t="shared" ref="P11:Q11" si="14">B11</f>
        <v>0</v>
      </c>
      <c r="Q11" s="1">
        <f t="shared" si="14"/>
        <v>0</v>
      </c>
      <c r="R11" s="1">
        <f t="shared" si="4"/>
        <v>0</v>
      </c>
    </row>
  </sheetData>
  <autoFilter ref="B1:R11" xr:uid="{00000000-0009-0000-0000-00000D000000}"/>
  <pageMargins left="0.70866141732283472" right="0.70866141732283472" top="0.74803149606299213" bottom="0.74803149606299213" header="0.31496062992125984" footer="0.31496062992125984"/>
  <pageSetup paperSize="9" scale="73" fitToHeight="100" orientation="landscape" horizontalDpi="300" verticalDpi="300" r:id="rId1"/>
  <headerFooter>
    <oddHeader>&amp;C1. OP CELJA V SKOKIH NA VELIKI PROŽNI PONJAVI, Celje 1.10.2022&amp;R&amp;A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 summaryRight="0"/>
    <pageSetUpPr fitToPage="1"/>
  </sheetPr>
  <dimension ref="A1:AJ101"/>
  <sheetViews>
    <sheetView workbookViewId="0">
      <selection activeCell="S1" sqref="S1:S6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8" customFormat="1" ht="15.75" customHeight="1" x14ac:dyDescent="0.2">
      <c r="A1" s="25" t="s">
        <v>100</v>
      </c>
      <c r="B1" s="25" t="s">
        <v>0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</row>
    <row r="2" spans="1:36" ht="15.75" customHeight="1" x14ac:dyDescent="0.2">
      <c r="A2" s="3">
        <v>1</v>
      </c>
      <c r="B2" s="4" t="s">
        <v>187</v>
      </c>
      <c r="C2" s="4" t="s">
        <v>25</v>
      </c>
      <c r="D2" s="4" t="s">
        <v>22</v>
      </c>
      <c r="E2" s="4">
        <v>8.4</v>
      </c>
      <c r="F2" s="4">
        <v>9.4</v>
      </c>
      <c r="G2" s="4">
        <v>9.1999999999999993</v>
      </c>
      <c r="H2" s="4">
        <v>9.6999999999999993</v>
      </c>
      <c r="I2" s="4">
        <v>10</v>
      </c>
      <c r="J2" s="4">
        <v>10.220000000000001</v>
      </c>
      <c r="K2" s="4"/>
      <c r="L2" s="4"/>
      <c r="M2" s="4">
        <f t="shared" ref="M2:M33" si="0">SUM(E2:H2)-MIN(E2:H2)-MAX(E2:H2)</f>
        <v>18.600000000000005</v>
      </c>
      <c r="N2" s="4">
        <f t="shared" ref="N2:N33" si="1">IF(M2+SUM(I2:K2)-L2 &lt; 0,0,M2+SUM(I2:K2)-L2)</f>
        <v>38.820000000000007</v>
      </c>
      <c r="O2" s="5">
        <f>N2+N3</f>
        <v>76.83</v>
      </c>
      <c r="P2" s="1" t="str">
        <f>B2</f>
        <v>Živa Sukič</v>
      </c>
      <c r="Q2" s="1" t="str">
        <f>C2</f>
        <v>DŠR Murska Sobota</v>
      </c>
      <c r="R2" s="1">
        <f>O2</f>
        <v>76.83</v>
      </c>
      <c r="S2">
        <v>1</v>
      </c>
      <c r="T2" t="s">
        <v>108</v>
      </c>
      <c r="U2">
        <v>148.24</v>
      </c>
      <c r="V2">
        <v>138.62</v>
      </c>
      <c r="W2" s="1">
        <f>U2+V2</f>
        <v>286.86</v>
      </c>
    </row>
    <row r="3" spans="1:36" ht="15.75" customHeight="1" x14ac:dyDescent="0.2">
      <c r="A3" s="6"/>
      <c r="B3" s="7" t="s">
        <v>187</v>
      </c>
      <c r="C3" s="7" t="s">
        <v>25</v>
      </c>
      <c r="D3" s="8" t="s">
        <v>23</v>
      </c>
      <c r="E3" s="8">
        <v>8.9</v>
      </c>
      <c r="F3" s="8">
        <v>9.1</v>
      </c>
      <c r="G3" s="8">
        <v>8.9</v>
      </c>
      <c r="H3" s="8">
        <v>9.1999999999999993</v>
      </c>
      <c r="I3" s="8">
        <v>10</v>
      </c>
      <c r="J3" s="8">
        <v>10.01</v>
      </c>
      <c r="K3" s="8"/>
      <c r="L3" s="8"/>
      <c r="M3" s="8">
        <f t="shared" si="0"/>
        <v>17.999999999999996</v>
      </c>
      <c r="N3" s="8">
        <f t="shared" si="1"/>
        <v>38.009999999999991</v>
      </c>
      <c r="O3" s="9">
        <f>N2+N3</f>
        <v>76.83</v>
      </c>
      <c r="S3">
        <v>2</v>
      </c>
      <c r="T3" s="1" t="s">
        <v>26</v>
      </c>
      <c r="U3" s="1">
        <v>145.55000000000001</v>
      </c>
      <c r="V3" s="1">
        <v>136.19999999999999</v>
      </c>
      <c r="W3" s="1">
        <f>U3+V3</f>
        <v>281.75</v>
      </c>
    </row>
    <row r="4" spans="1:36" ht="15.75" customHeight="1" x14ac:dyDescent="0.2">
      <c r="A4" s="3">
        <v>2</v>
      </c>
      <c r="B4" s="32" t="s">
        <v>230</v>
      </c>
      <c r="C4" s="4" t="s">
        <v>108</v>
      </c>
      <c r="D4" s="4" t="s">
        <v>22</v>
      </c>
      <c r="E4" s="4">
        <v>8.6999999999999993</v>
      </c>
      <c r="F4" s="4">
        <v>8.9</v>
      </c>
      <c r="G4" s="4">
        <v>8.9</v>
      </c>
      <c r="H4" s="4">
        <v>9</v>
      </c>
      <c r="I4" s="4">
        <v>9.6999999999999993</v>
      </c>
      <c r="J4" s="4">
        <v>10.050000000000001</v>
      </c>
      <c r="K4" s="4"/>
      <c r="L4" s="4"/>
      <c r="M4" s="11">
        <f t="shared" si="0"/>
        <v>17.8</v>
      </c>
      <c r="N4" s="11">
        <f t="shared" si="1"/>
        <v>37.549999999999997</v>
      </c>
      <c r="O4" s="12">
        <f>N4+N5</f>
        <v>74.75</v>
      </c>
      <c r="P4" s="1" t="str">
        <f>B4</f>
        <v>Ela Đogić</v>
      </c>
      <c r="Q4" s="1" t="str">
        <f>C4</f>
        <v>ŠK FlipCapris</v>
      </c>
      <c r="R4" s="1">
        <f>O4</f>
        <v>74.75</v>
      </c>
      <c r="S4">
        <v>3</v>
      </c>
      <c r="T4" t="s">
        <v>221</v>
      </c>
      <c r="U4">
        <v>141.14000000000001</v>
      </c>
      <c r="V4">
        <v>136.08000000000001</v>
      </c>
      <c r="W4" s="1">
        <f>U4+V4</f>
        <v>277.22000000000003</v>
      </c>
    </row>
    <row r="5" spans="1:36" ht="15.75" customHeight="1" x14ac:dyDescent="0.2">
      <c r="A5" s="6"/>
      <c r="B5" s="7" t="s">
        <v>230</v>
      </c>
      <c r="C5" s="7" t="s">
        <v>108</v>
      </c>
      <c r="D5" s="8" t="s">
        <v>23</v>
      </c>
      <c r="E5" s="8">
        <v>8.8000000000000007</v>
      </c>
      <c r="F5" s="8">
        <v>8.8000000000000007</v>
      </c>
      <c r="G5" s="8">
        <v>8.5</v>
      </c>
      <c r="H5" s="8">
        <v>8.6999999999999993</v>
      </c>
      <c r="I5" s="8">
        <v>10</v>
      </c>
      <c r="J5" s="8">
        <v>9.6999999999999993</v>
      </c>
      <c r="K5" s="8"/>
      <c r="L5" s="8"/>
      <c r="M5" s="14">
        <f t="shared" si="0"/>
        <v>17.499999999999996</v>
      </c>
      <c r="N5" s="14">
        <f t="shared" si="1"/>
        <v>37.199999999999996</v>
      </c>
      <c r="O5" s="15">
        <f>N4+N5</f>
        <v>74.75</v>
      </c>
      <c r="S5">
        <v>4</v>
      </c>
      <c r="T5" s="1" t="s">
        <v>60</v>
      </c>
      <c r="U5" s="1">
        <v>138.07999999999998</v>
      </c>
      <c r="V5" s="1">
        <v>133.38</v>
      </c>
      <c r="W5" s="1">
        <f>U5+V5</f>
        <v>271.45999999999998</v>
      </c>
    </row>
    <row r="6" spans="1:36" ht="15.75" customHeight="1" x14ac:dyDescent="0.2">
      <c r="A6" s="3">
        <v>3</v>
      </c>
      <c r="B6" s="32" t="s">
        <v>227</v>
      </c>
      <c r="C6" s="4" t="s">
        <v>108</v>
      </c>
      <c r="D6" s="4" t="s">
        <v>22</v>
      </c>
      <c r="E6" s="4">
        <v>8</v>
      </c>
      <c r="F6" s="4">
        <v>8.6</v>
      </c>
      <c r="G6" s="4">
        <v>8.1999999999999993</v>
      </c>
      <c r="H6" s="4">
        <v>8.4</v>
      </c>
      <c r="I6" s="4">
        <v>10</v>
      </c>
      <c r="J6" s="4">
        <v>10.37</v>
      </c>
      <c r="K6" s="4"/>
      <c r="L6" s="4"/>
      <c r="M6" s="4">
        <f t="shared" si="0"/>
        <v>16.600000000000001</v>
      </c>
      <c r="N6" s="4">
        <f t="shared" si="1"/>
        <v>36.97</v>
      </c>
      <c r="O6" s="5">
        <f>N6+N7</f>
        <v>73.199999999999989</v>
      </c>
      <c r="P6" s="1" t="str">
        <f>B6</f>
        <v>Tina Muženič</v>
      </c>
      <c r="Q6" s="1" t="str">
        <f>C6</f>
        <v>ŠK FlipCapris</v>
      </c>
      <c r="R6" s="1">
        <f>O6</f>
        <v>73.199999999999989</v>
      </c>
      <c r="S6">
        <v>5</v>
      </c>
      <c r="T6" s="1" t="s">
        <v>89</v>
      </c>
      <c r="U6" s="1">
        <v>143.56</v>
      </c>
      <c r="V6" s="1">
        <v>101.49000000000001</v>
      </c>
      <c r="W6" s="1">
        <f>U6+V6</f>
        <v>245.05</v>
      </c>
    </row>
    <row r="7" spans="1:36" ht="15.75" customHeight="1" x14ac:dyDescent="0.2">
      <c r="A7" s="6"/>
      <c r="B7" s="7" t="s">
        <v>227</v>
      </c>
      <c r="C7" s="7" t="s">
        <v>108</v>
      </c>
      <c r="D7" s="8" t="s">
        <v>23</v>
      </c>
      <c r="E7" s="8">
        <v>8</v>
      </c>
      <c r="F7" s="8">
        <v>7.9</v>
      </c>
      <c r="G7" s="8">
        <v>8</v>
      </c>
      <c r="H7" s="8">
        <v>8.1999999999999993</v>
      </c>
      <c r="I7" s="8">
        <v>9.8000000000000007</v>
      </c>
      <c r="J7" s="8">
        <v>10.43</v>
      </c>
      <c r="K7" s="8"/>
      <c r="L7" s="8"/>
      <c r="M7" s="8">
        <f t="shared" si="0"/>
        <v>15.999999999999996</v>
      </c>
      <c r="N7" s="8">
        <f t="shared" si="1"/>
        <v>36.229999999999997</v>
      </c>
      <c r="O7" s="9">
        <f>N6+N7</f>
        <v>73.199999999999989</v>
      </c>
      <c r="W7" s="1">
        <f t="shared" ref="W7" si="2">U7+V7</f>
        <v>0</v>
      </c>
    </row>
    <row r="8" spans="1:36" ht="15.75" customHeight="1" x14ac:dyDescent="0.2">
      <c r="A8" s="3">
        <v>4</v>
      </c>
      <c r="B8" s="32" t="s">
        <v>226</v>
      </c>
      <c r="C8" s="4" t="s">
        <v>221</v>
      </c>
      <c r="D8" s="4" t="s">
        <v>22</v>
      </c>
      <c r="E8" s="4">
        <v>8.3000000000000007</v>
      </c>
      <c r="F8" s="4">
        <v>8.5</v>
      </c>
      <c r="G8" s="4">
        <v>8.3000000000000007</v>
      </c>
      <c r="H8" s="4">
        <v>8.6999999999999993</v>
      </c>
      <c r="I8" s="4">
        <v>10</v>
      </c>
      <c r="J8" s="4">
        <v>8.82</v>
      </c>
      <c r="K8" s="4"/>
      <c r="L8" s="4"/>
      <c r="M8" s="11">
        <f t="shared" si="0"/>
        <v>16.799999999999997</v>
      </c>
      <c r="N8" s="11">
        <f t="shared" si="1"/>
        <v>35.619999999999997</v>
      </c>
      <c r="O8" s="12">
        <f>N8+N9</f>
        <v>72.599999999999994</v>
      </c>
      <c r="P8" s="1" t="str">
        <f>B8</f>
        <v>Brina Milnar</v>
      </c>
      <c r="Q8" s="1" t="str">
        <f>C8</f>
        <v>Sokol Bežigrad</v>
      </c>
      <c r="R8" s="1">
        <f>O8</f>
        <v>72.599999999999994</v>
      </c>
      <c r="W8" s="1">
        <f t="shared" ref="W8:W11" si="3">U8+V8</f>
        <v>0</v>
      </c>
    </row>
    <row r="9" spans="1:36" ht="15.75" customHeight="1" x14ac:dyDescent="0.2">
      <c r="A9" s="6"/>
      <c r="B9" s="7" t="s">
        <v>226</v>
      </c>
      <c r="C9" s="7" t="s">
        <v>221</v>
      </c>
      <c r="D9" s="8" t="s">
        <v>23</v>
      </c>
      <c r="E9" s="8">
        <v>9.1999999999999993</v>
      </c>
      <c r="F9" s="8">
        <v>9</v>
      </c>
      <c r="G9" s="8">
        <v>8.6999999999999993</v>
      </c>
      <c r="H9" s="8">
        <v>8.8000000000000007</v>
      </c>
      <c r="I9" s="8">
        <v>10</v>
      </c>
      <c r="J9" s="8">
        <v>9.18</v>
      </c>
      <c r="K9" s="8"/>
      <c r="L9" s="8"/>
      <c r="M9" s="14">
        <f t="shared" si="0"/>
        <v>17.800000000000004</v>
      </c>
      <c r="N9" s="14">
        <f t="shared" si="1"/>
        <v>36.980000000000004</v>
      </c>
      <c r="O9" s="15">
        <f>N8+N9</f>
        <v>72.599999999999994</v>
      </c>
      <c r="P9" s="1" t="s">
        <v>24</v>
      </c>
      <c r="Q9" s="1" t="s">
        <v>24</v>
      </c>
      <c r="W9" s="1">
        <f t="shared" si="3"/>
        <v>0</v>
      </c>
    </row>
    <row r="10" spans="1:36" ht="15.75" customHeight="1" x14ac:dyDescent="0.2">
      <c r="A10" s="3">
        <f>A8+1</f>
        <v>5</v>
      </c>
      <c r="B10" s="4" t="s">
        <v>116</v>
      </c>
      <c r="C10" s="4" t="s">
        <v>26</v>
      </c>
      <c r="D10" s="4" t="s">
        <v>22</v>
      </c>
      <c r="E10" s="4">
        <v>8.3000000000000007</v>
      </c>
      <c r="F10" s="4">
        <v>8.6</v>
      </c>
      <c r="G10" s="4">
        <v>9</v>
      </c>
      <c r="H10" s="4">
        <v>8.8000000000000007</v>
      </c>
      <c r="I10" s="4">
        <v>10</v>
      </c>
      <c r="J10" s="4">
        <v>9.44</v>
      </c>
      <c r="K10" s="4"/>
      <c r="L10" s="4"/>
      <c r="M10" s="4">
        <f t="shared" si="0"/>
        <v>17.400000000000002</v>
      </c>
      <c r="N10" s="4">
        <f t="shared" si="1"/>
        <v>36.840000000000003</v>
      </c>
      <c r="O10" s="5">
        <f>N10+N11</f>
        <v>72.460000000000008</v>
      </c>
      <c r="P10" s="1" t="str">
        <f>B10</f>
        <v>Zala Rojc</v>
      </c>
      <c r="Q10" s="1" t="str">
        <f>C10</f>
        <v>ŠD Partizan Renče</v>
      </c>
      <c r="R10" s="1">
        <f>O10</f>
        <v>72.460000000000008</v>
      </c>
      <c r="W10" s="1">
        <f t="shared" si="3"/>
        <v>0</v>
      </c>
    </row>
    <row r="11" spans="1:36" ht="15.75" customHeight="1" x14ac:dyDescent="0.2">
      <c r="A11" s="6"/>
      <c r="B11" s="7" t="s">
        <v>116</v>
      </c>
      <c r="C11" s="7" t="s">
        <v>26</v>
      </c>
      <c r="D11" s="8" t="s">
        <v>23</v>
      </c>
      <c r="E11" s="8">
        <v>8.6999999999999993</v>
      </c>
      <c r="F11" s="8">
        <v>8.4</v>
      </c>
      <c r="G11" s="8">
        <v>8.3000000000000007</v>
      </c>
      <c r="H11" s="8">
        <v>8.5</v>
      </c>
      <c r="I11" s="8">
        <v>9.9</v>
      </c>
      <c r="J11" s="8">
        <v>8.82</v>
      </c>
      <c r="K11" s="8"/>
      <c r="L11" s="8"/>
      <c r="M11" s="8">
        <f t="shared" si="0"/>
        <v>16.900000000000006</v>
      </c>
      <c r="N11" s="8">
        <f t="shared" si="1"/>
        <v>35.620000000000005</v>
      </c>
      <c r="O11" s="9">
        <f>N10+N11</f>
        <v>72.460000000000008</v>
      </c>
      <c r="W11" s="1">
        <f t="shared" si="3"/>
        <v>0</v>
      </c>
    </row>
    <row r="12" spans="1:36" ht="15.75" customHeight="1" x14ac:dyDescent="0.2">
      <c r="A12" s="3">
        <f>A10+1</f>
        <v>6</v>
      </c>
      <c r="B12" s="4" t="s">
        <v>135</v>
      </c>
      <c r="C12" s="4" t="s">
        <v>89</v>
      </c>
      <c r="D12" s="4" t="s">
        <v>22</v>
      </c>
      <c r="E12" s="4">
        <v>7.4</v>
      </c>
      <c r="F12" s="4">
        <v>7.7</v>
      </c>
      <c r="G12" s="4">
        <v>7.6</v>
      </c>
      <c r="H12" s="4">
        <v>7.5</v>
      </c>
      <c r="I12" s="4">
        <v>9.8000000000000007</v>
      </c>
      <c r="J12" s="4">
        <v>10.15</v>
      </c>
      <c r="K12" s="4"/>
      <c r="L12" s="4"/>
      <c r="M12" s="4">
        <f t="shared" si="0"/>
        <v>15.100000000000005</v>
      </c>
      <c r="N12" s="4">
        <f t="shared" si="1"/>
        <v>35.050000000000011</v>
      </c>
      <c r="O12" s="5">
        <f>N12+N13</f>
        <v>71.990000000000009</v>
      </c>
      <c r="P12" s="1" t="str">
        <f>B12</f>
        <v>Eli Prinčič</v>
      </c>
      <c r="Q12" s="1" t="str">
        <f>C12</f>
        <v>TŠD Orehovlje</v>
      </c>
      <c r="R12" s="1">
        <f>O12</f>
        <v>71.990000000000009</v>
      </c>
    </row>
    <row r="13" spans="1:36" ht="15.75" customHeight="1" x14ac:dyDescent="0.2">
      <c r="A13" s="6"/>
      <c r="B13" s="7" t="s">
        <v>135</v>
      </c>
      <c r="C13" s="7" t="s">
        <v>89</v>
      </c>
      <c r="D13" s="8" t="s">
        <v>23</v>
      </c>
      <c r="E13" s="8">
        <v>8.4</v>
      </c>
      <c r="F13" s="8">
        <v>8.1</v>
      </c>
      <c r="G13" s="8">
        <v>8.5</v>
      </c>
      <c r="H13" s="8">
        <v>8.5</v>
      </c>
      <c r="I13" s="8">
        <v>9.6</v>
      </c>
      <c r="J13" s="8">
        <v>10.44</v>
      </c>
      <c r="K13" s="8"/>
      <c r="L13" s="8"/>
      <c r="M13" s="8">
        <f t="shared" si="0"/>
        <v>16.899999999999999</v>
      </c>
      <c r="N13" s="8">
        <f t="shared" si="1"/>
        <v>36.94</v>
      </c>
      <c r="O13" s="9">
        <f>N12+N13</f>
        <v>71.990000000000009</v>
      </c>
    </row>
    <row r="14" spans="1:36" ht="15.75" customHeight="1" x14ac:dyDescent="0.2">
      <c r="A14" s="3">
        <f>A12+1</f>
        <v>7</v>
      </c>
      <c r="B14" s="32" t="s">
        <v>228</v>
      </c>
      <c r="C14" s="4" t="s">
        <v>108</v>
      </c>
      <c r="D14" s="4" t="s">
        <v>22</v>
      </c>
      <c r="E14" s="4">
        <v>8</v>
      </c>
      <c r="F14" s="4">
        <v>8.4</v>
      </c>
      <c r="G14" s="4">
        <v>8.6999999999999993</v>
      </c>
      <c r="H14" s="4">
        <v>8.5</v>
      </c>
      <c r="I14" s="4">
        <v>10</v>
      </c>
      <c r="J14" s="4">
        <v>9.23</v>
      </c>
      <c r="K14" s="4"/>
      <c r="L14" s="4"/>
      <c r="M14" s="4">
        <f t="shared" si="0"/>
        <v>16.899999999999995</v>
      </c>
      <c r="N14" s="4">
        <f t="shared" si="1"/>
        <v>36.129999999999995</v>
      </c>
      <c r="O14" s="5">
        <f>N14+N15</f>
        <v>71.77</v>
      </c>
      <c r="P14" s="1" t="str">
        <f>B14</f>
        <v>Tais Azirovič</v>
      </c>
      <c r="Q14" s="1" t="str">
        <f>C14</f>
        <v>ŠK FlipCapris</v>
      </c>
      <c r="R14" s="1">
        <f>O14</f>
        <v>71.77</v>
      </c>
      <c r="X14" s="16" t="s">
        <v>27</v>
      </c>
      <c r="Y14" s="16" t="s">
        <v>1</v>
      </c>
      <c r="Z14" s="17" t="s">
        <v>2</v>
      </c>
      <c r="AA14" s="17" t="s">
        <v>3</v>
      </c>
      <c r="AB14" s="17" t="s">
        <v>4</v>
      </c>
      <c r="AC14" s="17" t="s">
        <v>5</v>
      </c>
      <c r="AD14" s="17" t="s">
        <v>6</v>
      </c>
      <c r="AE14" s="17" t="s">
        <v>7</v>
      </c>
      <c r="AF14" s="17" t="s">
        <v>8</v>
      </c>
      <c r="AG14" s="17" t="s">
        <v>9</v>
      </c>
      <c r="AH14" s="17" t="s">
        <v>10</v>
      </c>
      <c r="AI14" s="17" t="s">
        <v>11</v>
      </c>
      <c r="AJ14" s="18" t="s">
        <v>12</v>
      </c>
    </row>
    <row r="15" spans="1:36" ht="15.75" customHeight="1" x14ac:dyDescent="0.2">
      <c r="A15" s="6"/>
      <c r="B15" s="7" t="s">
        <v>228</v>
      </c>
      <c r="C15" s="7" t="s">
        <v>108</v>
      </c>
      <c r="D15" s="8" t="s">
        <v>23</v>
      </c>
      <c r="E15" s="8">
        <v>8.4</v>
      </c>
      <c r="F15" s="8">
        <v>8.4</v>
      </c>
      <c r="G15" s="8">
        <v>8.3000000000000007</v>
      </c>
      <c r="H15" s="8">
        <v>8.3000000000000007</v>
      </c>
      <c r="I15" s="8">
        <v>9.6</v>
      </c>
      <c r="J15" s="8">
        <v>9.34</v>
      </c>
      <c r="K15" s="8"/>
      <c r="L15" s="8"/>
      <c r="M15" s="8">
        <f t="shared" si="0"/>
        <v>16.700000000000003</v>
      </c>
      <c r="N15" s="8">
        <f t="shared" si="1"/>
        <v>35.64</v>
      </c>
      <c r="O15" s="9">
        <f>N14+N15</f>
        <v>71.77</v>
      </c>
      <c r="X15" s="4" t="s">
        <v>227</v>
      </c>
      <c r="Y15" s="4" t="s">
        <v>108</v>
      </c>
      <c r="Z15" s="4" t="s">
        <v>22</v>
      </c>
      <c r="AA15" s="4">
        <v>8</v>
      </c>
      <c r="AB15" s="4">
        <v>8.6</v>
      </c>
      <c r="AC15" s="4">
        <v>8.1999999999999993</v>
      </c>
      <c r="AD15" s="4">
        <v>8.4</v>
      </c>
      <c r="AE15" s="4">
        <v>10</v>
      </c>
      <c r="AF15" s="4">
        <v>10.37</v>
      </c>
      <c r="AG15" s="4"/>
      <c r="AH15" s="4"/>
      <c r="AI15" s="19">
        <f>SUM(AA15:AD15)-MAX(AA15:AD15)-MIN(AA15:AD15)</f>
        <v>16.600000000000001</v>
      </c>
      <c r="AJ15" s="19">
        <f>IF(AI15+SUM(AE15:AG15)-AH15 &lt; 0,0,AI15+SUM(AE15:AG15)-AH15)</f>
        <v>36.97</v>
      </c>
    </row>
    <row r="16" spans="1:36" ht="15.75" customHeight="1" x14ac:dyDescent="0.2">
      <c r="A16" s="3">
        <f>A14+1</f>
        <v>8</v>
      </c>
      <c r="B16" s="4" t="s">
        <v>159</v>
      </c>
      <c r="C16" s="4" t="s">
        <v>26</v>
      </c>
      <c r="D16" s="4" t="s">
        <v>22</v>
      </c>
      <c r="E16" s="4">
        <v>8.4</v>
      </c>
      <c r="F16" s="4">
        <v>8.5</v>
      </c>
      <c r="G16" s="4">
        <v>8.8000000000000007</v>
      </c>
      <c r="H16" s="4">
        <v>8.6999999999999993</v>
      </c>
      <c r="I16" s="4">
        <v>9.6999999999999993</v>
      </c>
      <c r="J16" s="4">
        <v>9.4499999999999993</v>
      </c>
      <c r="K16" s="4"/>
      <c r="L16" s="4"/>
      <c r="M16" s="4">
        <f t="shared" si="0"/>
        <v>17.2</v>
      </c>
      <c r="N16" s="4">
        <f t="shared" si="1"/>
        <v>36.349999999999994</v>
      </c>
      <c r="O16" s="5">
        <f>N16+N17</f>
        <v>70.97</v>
      </c>
      <c r="P16" s="1" t="str">
        <f>B16</f>
        <v>Mia Campolunghi</v>
      </c>
      <c r="Q16" s="1" t="str">
        <f>C16</f>
        <v>ŠD Partizan Renče</v>
      </c>
      <c r="R16" s="1">
        <f>O16</f>
        <v>70.97</v>
      </c>
      <c r="X16" s="7" t="s">
        <v>227</v>
      </c>
      <c r="Y16" s="7" t="s">
        <v>108</v>
      </c>
      <c r="Z16" s="8" t="s">
        <v>23</v>
      </c>
      <c r="AA16" s="8">
        <v>8</v>
      </c>
      <c r="AB16" s="8">
        <v>7.9</v>
      </c>
      <c r="AC16" s="8">
        <v>8</v>
      </c>
      <c r="AD16" s="8">
        <v>8.1999999999999993</v>
      </c>
      <c r="AE16" s="8">
        <v>9.8000000000000007</v>
      </c>
      <c r="AF16" s="8">
        <v>10.43</v>
      </c>
      <c r="AG16" s="8"/>
      <c r="AH16" s="8"/>
      <c r="AI16" s="20">
        <f t="shared" ref="AI16:AI26" si="4">SUM(AA16:AD16)-MAX(AA16:AD16)-MIN(AA16:AD16)</f>
        <v>15.999999999999995</v>
      </c>
      <c r="AJ16" s="20">
        <f t="shared" ref="AJ16:AJ26" si="5">IF(AI16+SUM(AE16:AG16)-AH16 &lt; 0,0,AI16+SUM(AE16:AG16)-AH16)</f>
        <v>36.229999999999997</v>
      </c>
    </row>
    <row r="17" spans="1:36" ht="15.75" customHeight="1" x14ac:dyDescent="0.2">
      <c r="A17" s="6"/>
      <c r="B17" s="7" t="s">
        <v>159</v>
      </c>
      <c r="C17" s="7" t="s">
        <v>26</v>
      </c>
      <c r="D17" s="8" t="s">
        <v>23</v>
      </c>
      <c r="E17" s="8">
        <v>7.9</v>
      </c>
      <c r="F17" s="8">
        <v>8.1999999999999993</v>
      </c>
      <c r="G17" s="8">
        <v>8</v>
      </c>
      <c r="H17" s="8">
        <v>8.3000000000000007</v>
      </c>
      <c r="I17" s="8">
        <v>9.6999999999999993</v>
      </c>
      <c r="J17" s="8">
        <v>8.7200000000000006</v>
      </c>
      <c r="K17" s="8"/>
      <c r="L17" s="8"/>
      <c r="M17" s="8">
        <f t="shared" si="0"/>
        <v>16.200000000000006</v>
      </c>
      <c r="N17" s="8">
        <f t="shared" si="1"/>
        <v>34.620000000000005</v>
      </c>
      <c r="O17" s="9">
        <f>N16+N17</f>
        <v>70.97</v>
      </c>
      <c r="X17" s="4" t="s">
        <v>228</v>
      </c>
      <c r="Y17" s="4" t="s">
        <v>108</v>
      </c>
      <c r="Z17" s="4" t="s">
        <v>22</v>
      </c>
      <c r="AA17" s="4">
        <v>8</v>
      </c>
      <c r="AB17" s="4">
        <v>8.4</v>
      </c>
      <c r="AC17" s="4">
        <v>8.6999999999999993</v>
      </c>
      <c r="AD17" s="4">
        <v>8.5</v>
      </c>
      <c r="AE17" s="4">
        <v>10</v>
      </c>
      <c r="AF17" s="4">
        <v>9.23</v>
      </c>
      <c r="AG17" s="4"/>
      <c r="AH17" s="4"/>
      <c r="AI17" s="19">
        <f t="shared" si="4"/>
        <v>16.899999999999995</v>
      </c>
      <c r="AJ17" s="19">
        <f t="shared" si="5"/>
        <v>36.129999999999995</v>
      </c>
    </row>
    <row r="18" spans="1:36" ht="15.75" customHeight="1" x14ac:dyDescent="0.2">
      <c r="A18" s="3">
        <f>A16+1</f>
        <v>9</v>
      </c>
      <c r="B18" s="4" t="s">
        <v>66</v>
      </c>
      <c r="C18" s="4" t="s">
        <v>60</v>
      </c>
      <c r="D18" s="4" t="s">
        <v>22</v>
      </c>
      <c r="E18" s="4">
        <v>7.9</v>
      </c>
      <c r="F18" s="4">
        <v>8.5</v>
      </c>
      <c r="G18" s="4">
        <v>8.3000000000000007</v>
      </c>
      <c r="H18" s="4">
        <v>8.1999999999999993</v>
      </c>
      <c r="I18" s="4">
        <v>10</v>
      </c>
      <c r="J18" s="4">
        <v>8.16</v>
      </c>
      <c r="K18" s="4"/>
      <c r="L18" s="4"/>
      <c r="M18" s="4">
        <f t="shared" si="0"/>
        <v>16.5</v>
      </c>
      <c r="N18" s="4">
        <f t="shared" si="1"/>
        <v>34.659999999999997</v>
      </c>
      <c r="O18" s="5">
        <f>N18+N19</f>
        <v>70.38</v>
      </c>
      <c r="P18" s="1" t="str">
        <f>B18</f>
        <v>Klea Stevanović</v>
      </c>
      <c r="Q18" s="1" t="str">
        <f>C18</f>
        <v>ŠD Matrica GYM</v>
      </c>
      <c r="R18" s="1">
        <f>O18</f>
        <v>70.38</v>
      </c>
      <c r="X18" s="7" t="s">
        <v>228</v>
      </c>
      <c r="Y18" s="7" t="s">
        <v>108</v>
      </c>
      <c r="Z18" s="8" t="s">
        <v>23</v>
      </c>
      <c r="AA18" s="8">
        <v>8.4</v>
      </c>
      <c r="AB18" s="8">
        <v>8.4</v>
      </c>
      <c r="AC18" s="8">
        <v>8.3000000000000007</v>
      </c>
      <c r="AD18" s="8">
        <v>8.3000000000000007</v>
      </c>
      <c r="AE18" s="8">
        <v>9.6</v>
      </c>
      <c r="AF18" s="8">
        <v>9.34</v>
      </c>
      <c r="AG18" s="8"/>
      <c r="AH18" s="8"/>
      <c r="AI18" s="20">
        <f t="shared" si="4"/>
        <v>16.700000000000006</v>
      </c>
      <c r="AJ18" s="20">
        <f t="shared" si="5"/>
        <v>35.64</v>
      </c>
    </row>
    <row r="19" spans="1:36" ht="15.75" customHeight="1" x14ac:dyDescent="0.2">
      <c r="A19" s="6"/>
      <c r="B19" s="7" t="s">
        <v>66</v>
      </c>
      <c r="C19" s="7" t="s">
        <v>60</v>
      </c>
      <c r="D19" s="8" t="s">
        <v>23</v>
      </c>
      <c r="E19" s="8">
        <v>8.6999999999999993</v>
      </c>
      <c r="F19" s="8">
        <v>8.4</v>
      </c>
      <c r="G19" s="8">
        <v>8.6</v>
      </c>
      <c r="H19" s="8">
        <v>8.4</v>
      </c>
      <c r="I19" s="8">
        <v>9.9</v>
      </c>
      <c r="J19" s="8">
        <v>8.82</v>
      </c>
      <c r="K19" s="8"/>
      <c r="L19" s="8"/>
      <c r="M19" s="8">
        <f t="shared" si="0"/>
        <v>17.000000000000004</v>
      </c>
      <c r="N19" s="8">
        <f t="shared" si="1"/>
        <v>35.72</v>
      </c>
      <c r="O19" s="9">
        <f>N18+N19</f>
        <v>70.38</v>
      </c>
      <c r="X19" s="4" t="s">
        <v>229</v>
      </c>
      <c r="Y19" s="4" t="s">
        <v>108</v>
      </c>
      <c r="Z19" s="4" t="s">
        <v>22</v>
      </c>
      <c r="AA19" s="4">
        <v>8.6</v>
      </c>
      <c r="AB19" s="4">
        <v>8.5</v>
      </c>
      <c r="AC19" s="4">
        <v>8.8000000000000007</v>
      </c>
      <c r="AD19" s="4">
        <v>8.8000000000000007</v>
      </c>
      <c r="AE19" s="4">
        <v>9.9</v>
      </c>
      <c r="AF19" s="4">
        <v>10.29</v>
      </c>
      <c r="AG19" s="4"/>
      <c r="AH19" s="4"/>
      <c r="AI19" s="19">
        <f t="shared" si="4"/>
        <v>17.400000000000002</v>
      </c>
      <c r="AJ19" s="19">
        <f t="shared" si="5"/>
        <v>37.590000000000003</v>
      </c>
    </row>
    <row r="20" spans="1:36" ht="15.75" customHeight="1" x14ac:dyDescent="0.2">
      <c r="A20" s="3">
        <f>A18+1</f>
        <v>10</v>
      </c>
      <c r="B20" s="4" t="s">
        <v>114</v>
      </c>
      <c r="C20" s="4" t="s">
        <v>60</v>
      </c>
      <c r="D20" s="4" t="s">
        <v>22</v>
      </c>
      <c r="E20" s="4">
        <v>8</v>
      </c>
      <c r="F20" s="4">
        <v>8</v>
      </c>
      <c r="G20" s="4">
        <v>8.1</v>
      </c>
      <c r="H20" s="4">
        <v>8.1999999999999993</v>
      </c>
      <c r="I20" s="4">
        <v>10</v>
      </c>
      <c r="J20" s="4">
        <v>8.91</v>
      </c>
      <c r="K20" s="4"/>
      <c r="L20" s="4"/>
      <c r="M20" s="4">
        <f t="shared" si="0"/>
        <v>16.099999999999998</v>
      </c>
      <c r="N20" s="4">
        <f t="shared" si="1"/>
        <v>35.01</v>
      </c>
      <c r="O20" s="5">
        <f>N20+N21</f>
        <v>69.77</v>
      </c>
      <c r="P20" s="1" t="str">
        <f>B20</f>
        <v>Lana Bajt Vručinić</v>
      </c>
      <c r="Q20" s="1" t="str">
        <f>C20</f>
        <v>ŠD Matrica GYM</v>
      </c>
      <c r="R20" s="1">
        <f>O20</f>
        <v>69.77</v>
      </c>
      <c r="X20" s="7" t="s">
        <v>229</v>
      </c>
      <c r="Y20" s="7" t="s">
        <v>108</v>
      </c>
      <c r="Z20" s="8" t="s">
        <v>23</v>
      </c>
      <c r="AA20" s="8">
        <v>6.8</v>
      </c>
      <c r="AB20" s="8">
        <v>6.8</v>
      </c>
      <c r="AC20" s="8">
        <v>7</v>
      </c>
      <c r="AD20" s="8">
        <v>6.5</v>
      </c>
      <c r="AE20" s="8">
        <v>7.9</v>
      </c>
      <c r="AF20" s="8">
        <v>8.0500000000000007</v>
      </c>
      <c r="AG20" s="8"/>
      <c r="AH20" s="8"/>
      <c r="AI20" s="20">
        <f t="shared" si="4"/>
        <v>13.600000000000001</v>
      </c>
      <c r="AJ20" s="20">
        <f t="shared" si="5"/>
        <v>29.550000000000004</v>
      </c>
    </row>
    <row r="21" spans="1:36" ht="15.75" customHeight="1" x14ac:dyDescent="0.2">
      <c r="A21" s="6"/>
      <c r="B21" s="7" t="s">
        <v>114</v>
      </c>
      <c r="C21" s="7" t="s">
        <v>60</v>
      </c>
      <c r="D21" s="8" t="s">
        <v>23</v>
      </c>
      <c r="E21" s="8">
        <v>8.4</v>
      </c>
      <c r="F21" s="8">
        <v>8</v>
      </c>
      <c r="G21" s="8">
        <v>7.9</v>
      </c>
      <c r="H21" s="8">
        <v>7.9</v>
      </c>
      <c r="I21" s="8">
        <v>9.9</v>
      </c>
      <c r="J21" s="8">
        <v>8.9600000000000009</v>
      </c>
      <c r="K21" s="8"/>
      <c r="L21" s="8"/>
      <c r="M21" s="8">
        <f t="shared" si="0"/>
        <v>15.899999999999997</v>
      </c>
      <c r="N21" s="8">
        <f t="shared" si="1"/>
        <v>34.76</v>
      </c>
      <c r="O21" s="9">
        <f>N20+N21</f>
        <v>69.77</v>
      </c>
      <c r="X21" s="4" t="s">
        <v>230</v>
      </c>
      <c r="Y21" s="4" t="s">
        <v>108</v>
      </c>
      <c r="Z21" s="4" t="s">
        <v>22</v>
      </c>
      <c r="AA21" s="4">
        <v>8.6999999999999993</v>
      </c>
      <c r="AB21" s="4">
        <v>8.9</v>
      </c>
      <c r="AC21" s="4">
        <v>8.9</v>
      </c>
      <c r="AD21" s="4">
        <v>9</v>
      </c>
      <c r="AE21" s="4">
        <v>9.6999999999999993</v>
      </c>
      <c r="AF21" s="4">
        <v>10.050000000000001</v>
      </c>
      <c r="AG21" s="4"/>
      <c r="AH21" s="4"/>
      <c r="AI21" s="19">
        <f t="shared" si="4"/>
        <v>17.8</v>
      </c>
      <c r="AJ21" s="19">
        <f t="shared" si="5"/>
        <v>37.549999999999997</v>
      </c>
    </row>
    <row r="22" spans="1:36" ht="15.75" customHeight="1" x14ac:dyDescent="0.2">
      <c r="A22" s="3">
        <f>A20+1</f>
        <v>11</v>
      </c>
      <c r="B22" s="4" t="s">
        <v>186</v>
      </c>
      <c r="C22" s="4" t="s">
        <v>25</v>
      </c>
      <c r="D22" s="4" t="s">
        <v>22</v>
      </c>
      <c r="E22" s="4">
        <v>8</v>
      </c>
      <c r="F22" s="4">
        <v>8.1999999999999993</v>
      </c>
      <c r="G22" s="4">
        <v>8.8000000000000007</v>
      </c>
      <c r="H22" s="4">
        <v>8.9</v>
      </c>
      <c r="I22" s="4">
        <v>10</v>
      </c>
      <c r="J22" s="4">
        <v>8.84</v>
      </c>
      <c r="K22" s="4"/>
      <c r="L22" s="4"/>
      <c r="M22" s="4">
        <f t="shared" si="0"/>
        <v>17</v>
      </c>
      <c r="N22" s="4">
        <f t="shared" si="1"/>
        <v>35.840000000000003</v>
      </c>
      <c r="O22" s="5">
        <f>N22+N23</f>
        <v>69.650000000000006</v>
      </c>
      <c r="P22" s="1" t="str">
        <f>B22</f>
        <v>Zala Maria Škraban</v>
      </c>
      <c r="Q22" s="1" t="str">
        <f>C22</f>
        <v>DŠR Murska Sobota</v>
      </c>
      <c r="R22" s="1">
        <f>O22</f>
        <v>69.650000000000006</v>
      </c>
      <c r="X22" s="7" t="s">
        <v>230</v>
      </c>
      <c r="Y22" s="7" t="s">
        <v>108</v>
      </c>
      <c r="Z22" s="8" t="s">
        <v>23</v>
      </c>
      <c r="AA22" s="8">
        <v>8.8000000000000007</v>
      </c>
      <c r="AB22" s="8">
        <v>8.8000000000000007</v>
      </c>
      <c r="AC22" s="8">
        <v>8.5</v>
      </c>
      <c r="AD22" s="8">
        <v>8.6999999999999993</v>
      </c>
      <c r="AE22" s="8">
        <v>10</v>
      </c>
      <c r="AF22" s="8">
        <v>9.6999999999999993</v>
      </c>
      <c r="AG22" s="8"/>
      <c r="AH22" s="8"/>
      <c r="AI22" s="20">
        <f t="shared" si="4"/>
        <v>17.499999999999996</v>
      </c>
      <c r="AJ22" s="20">
        <f t="shared" si="5"/>
        <v>37.199999999999996</v>
      </c>
    </row>
    <row r="23" spans="1:36" ht="15.75" customHeight="1" x14ac:dyDescent="0.2">
      <c r="A23" s="6"/>
      <c r="B23" s="7" t="s">
        <v>186</v>
      </c>
      <c r="C23" s="7" t="s">
        <v>25</v>
      </c>
      <c r="D23" s="8" t="s">
        <v>23</v>
      </c>
      <c r="E23" s="8">
        <v>7.5</v>
      </c>
      <c r="F23" s="8">
        <v>7.6</v>
      </c>
      <c r="G23" s="8">
        <v>7.5</v>
      </c>
      <c r="H23" s="8">
        <v>7.4</v>
      </c>
      <c r="I23" s="8">
        <v>9.9</v>
      </c>
      <c r="J23" s="8">
        <v>8.91</v>
      </c>
      <c r="K23" s="8"/>
      <c r="L23" s="8"/>
      <c r="M23" s="8">
        <f t="shared" si="0"/>
        <v>15.000000000000002</v>
      </c>
      <c r="N23" s="8">
        <f t="shared" si="1"/>
        <v>33.81</v>
      </c>
      <c r="O23" s="9">
        <f>N22+N23</f>
        <v>69.650000000000006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9">
        <f t="shared" si="4"/>
        <v>0</v>
      </c>
      <c r="AJ23" s="19">
        <f t="shared" si="5"/>
        <v>0</v>
      </c>
    </row>
    <row r="24" spans="1:36" ht="12.75" x14ac:dyDescent="0.2">
      <c r="A24" s="3">
        <f>A22+1</f>
        <v>12</v>
      </c>
      <c r="B24" s="4" t="s">
        <v>157</v>
      </c>
      <c r="C24" s="4" t="s">
        <v>26</v>
      </c>
      <c r="D24" s="4" t="s">
        <v>22</v>
      </c>
      <c r="E24" s="10">
        <v>8.5</v>
      </c>
      <c r="F24" s="10">
        <v>8.6</v>
      </c>
      <c r="G24" s="10">
        <v>8.6999999999999993</v>
      </c>
      <c r="H24" s="10">
        <v>8.8000000000000007</v>
      </c>
      <c r="I24" s="10">
        <v>10</v>
      </c>
      <c r="J24" s="10">
        <v>8.9499999999999993</v>
      </c>
      <c r="K24" s="10"/>
      <c r="L24" s="10"/>
      <c r="M24" s="11">
        <f t="shared" si="0"/>
        <v>17.3</v>
      </c>
      <c r="N24" s="11">
        <f t="shared" si="1"/>
        <v>36.25</v>
      </c>
      <c r="O24" s="12">
        <f>N24+N25</f>
        <v>69.239999999999995</v>
      </c>
      <c r="P24" s="1" t="str">
        <f>B24</f>
        <v>Ajda Jug</v>
      </c>
      <c r="Q24" s="1" t="str">
        <f>C24</f>
        <v>ŠD Partizan Renče</v>
      </c>
      <c r="R24" s="1">
        <f>O24</f>
        <v>69.239999999999995</v>
      </c>
      <c r="X24" s="7"/>
      <c r="Y24" s="7"/>
      <c r="Z24" s="8"/>
      <c r="AA24" s="8"/>
      <c r="AB24" s="8"/>
      <c r="AC24" s="8"/>
      <c r="AD24" s="8"/>
      <c r="AE24" s="8"/>
      <c r="AF24" s="8"/>
      <c r="AG24" s="8"/>
      <c r="AH24" s="8"/>
      <c r="AI24" s="20">
        <f t="shared" si="4"/>
        <v>0</v>
      </c>
      <c r="AJ24" s="20">
        <f t="shared" si="5"/>
        <v>0</v>
      </c>
    </row>
    <row r="25" spans="1:36" ht="12.75" x14ac:dyDescent="0.2">
      <c r="A25" s="6"/>
      <c r="B25" s="7" t="s">
        <v>157</v>
      </c>
      <c r="C25" s="7" t="s">
        <v>26</v>
      </c>
      <c r="D25" s="8" t="s">
        <v>23</v>
      </c>
      <c r="E25" s="13">
        <v>7.8</v>
      </c>
      <c r="F25" s="13">
        <v>7.6</v>
      </c>
      <c r="G25" s="13">
        <v>7.8</v>
      </c>
      <c r="H25" s="13">
        <v>7.6</v>
      </c>
      <c r="I25" s="13">
        <v>9.8000000000000007</v>
      </c>
      <c r="J25" s="13">
        <v>7.79</v>
      </c>
      <c r="K25" s="13"/>
      <c r="L25" s="13"/>
      <c r="M25" s="14">
        <f t="shared" si="0"/>
        <v>15.399999999999995</v>
      </c>
      <c r="N25" s="14">
        <f t="shared" si="1"/>
        <v>32.989999999999995</v>
      </c>
      <c r="O25" s="15">
        <f>N24+N25</f>
        <v>69.239999999999995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9">
        <f t="shared" si="4"/>
        <v>0</v>
      </c>
      <c r="AJ25" s="19">
        <f t="shared" si="5"/>
        <v>0</v>
      </c>
    </row>
    <row r="26" spans="1:36" ht="12.75" x14ac:dyDescent="0.2">
      <c r="A26" s="3">
        <f>A24+1</f>
        <v>13</v>
      </c>
      <c r="B26" s="32" t="s">
        <v>117</v>
      </c>
      <c r="C26" s="4" t="s">
        <v>221</v>
      </c>
      <c r="D26" s="4" t="s">
        <v>22</v>
      </c>
      <c r="E26" s="4">
        <v>7.8</v>
      </c>
      <c r="F26" s="4">
        <v>8.1</v>
      </c>
      <c r="G26" s="4">
        <v>8.3000000000000007</v>
      </c>
      <c r="H26" s="4">
        <v>8.4</v>
      </c>
      <c r="I26" s="4">
        <v>10</v>
      </c>
      <c r="J26" s="4">
        <v>9.0399999999999991</v>
      </c>
      <c r="K26" s="4"/>
      <c r="L26" s="4"/>
      <c r="M26" s="4">
        <f t="shared" si="0"/>
        <v>16.399999999999999</v>
      </c>
      <c r="N26" s="4">
        <f t="shared" si="1"/>
        <v>35.44</v>
      </c>
      <c r="O26" s="5">
        <f>N26+N27</f>
        <v>69.160000000000011</v>
      </c>
      <c r="P26" s="1" t="str">
        <f>B26</f>
        <v>Pandora Plestenjak</v>
      </c>
      <c r="Q26" s="1" t="str">
        <f>C26</f>
        <v>Sokol Bežigrad</v>
      </c>
      <c r="R26" s="1">
        <f>O26</f>
        <v>69.160000000000011</v>
      </c>
      <c r="X26" s="7"/>
      <c r="Y26" s="7"/>
      <c r="Z26" s="8"/>
      <c r="AA26" s="8"/>
      <c r="AB26" s="8"/>
      <c r="AC26" s="8"/>
      <c r="AD26" s="8"/>
      <c r="AE26" s="8"/>
      <c r="AF26" s="8"/>
      <c r="AG26" s="8"/>
      <c r="AH26" s="8"/>
      <c r="AI26" s="20">
        <f t="shared" si="4"/>
        <v>0</v>
      </c>
      <c r="AJ26" s="20">
        <f t="shared" si="5"/>
        <v>0</v>
      </c>
    </row>
    <row r="27" spans="1:36" ht="12.75" x14ac:dyDescent="0.2">
      <c r="A27" s="6"/>
      <c r="B27" s="7" t="s">
        <v>117</v>
      </c>
      <c r="C27" s="7" t="s">
        <v>221</v>
      </c>
      <c r="D27" s="8" t="s">
        <v>23</v>
      </c>
      <c r="E27" s="8">
        <v>7.4</v>
      </c>
      <c r="F27" s="8">
        <v>7.7</v>
      </c>
      <c r="G27" s="8">
        <v>7.6</v>
      </c>
      <c r="H27" s="8">
        <v>7.6</v>
      </c>
      <c r="I27" s="8">
        <v>9.8000000000000007</v>
      </c>
      <c r="J27" s="8">
        <v>8.7200000000000006</v>
      </c>
      <c r="K27" s="8"/>
      <c r="L27" s="8"/>
      <c r="M27" s="8">
        <f t="shared" si="0"/>
        <v>15.200000000000006</v>
      </c>
      <c r="N27" s="8">
        <f t="shared" si="1"/>
        <v>33.720000000000013</v>
      </c>
      <c r="O27" s="9">
        <f>N26+N27</f>
        <v>69.160000000000011</v>
      </c>
    </row>
    <row r="28" spans="1:36" ht="12.75" x14ac:dyDescent="0.2">
      <c r="A28" s="3">
        <f>A26+1</f>
        <v>14</v>
      </c>
      <c r="B28" s="4" t="s">
        <v>158</v>
      </c>
      <c r="C28" s="4" t="s">
        <v>26</v>
      </c>
      <c r="D28" s="4" t="s">
        <v>22</v>
      </c>
      <c r="E28" s="4">
        <v>8.4</v>
      </c>
      <c r="F28" s="4">
        <v>8.1999999999999993</v>
      </c>
      <c r="G28" s="4">
        <v>8.1999999999999993</v>
      </c>
      <c r="H28" s="4">
        <v>8.5</v>
      </c>
      <c r="I28" s="4">
        <v>10</v>
      </c>
      <c r="J28" s="4">
        <v>9.51</v>
      </c>
      <c r="K28" s="4"/>
      <c r="L28" s="4"/>
      <c r="M28" s="4">
        <f t="shared" si="0"/>
        <v>16.599999999999998</v>
      </c>
      <c r="N28" s="4">
        <f t="shared" si="1"/>
        <v>36.11</v>
      </c>
      <c r="O28" s="5">
        <f>N28+N29</f>
        <v>69.08</v>
      </c>
      <c r="P28" s="1" t="str">
        <f>B28</f>
        <v>Maša Čotar</v>
      </c>
      <c r="Q28" s="1" t="str">
        <f>C28</f>
        <v>ŠD Partizan Renče</v>
      </c>
      <c r="R28" s="1">
        <f>O28</f>
        <v>69.08</v>
      </c>
      <c r="W28" s="1">
        <f>U28+V28</f>
        <v>0</v>
      </c>
      <c r="X28" s="16" t="s">
        <v>29</v>
      </c>
      <c r="Y28" s="16" t="s">
        <v>18</v>
      </c>
      <c r="Z28" s="16" t="s">
        <v>19</v>
      </c>
      <c r="AA28" s="21"/>
      <c r="AB28" s="16" t="s">
        <v>30</v>
      </c>
      <c r="AC28" s="16">
        <f>AJ15</f>
        <v>36.97</v>
      </c>
      <c r="AD28" s="16">
        <f>AJ17</f>
        <v>36.129999999999995</v>
      </c>
      <c r="AE28" s="16">
        <f>AJ19</f>
        <v>37.590000000000003</v>
      </c>
      <c r="AF28" s="16">
        <f>AJ21</f>
        <v>37.549999999999997</v>
      </c>
      <c r="AG28" s="16">
        <f>AJ23</f>
        <v>0</v>
      </c>
      <c r="AH28" s="16">
        <f>AJ25</f>
        <v>0</v>
      </c>
    </row>
    <row r="29" spans="1:36" ht="12.75" x14ac:dyDescent="0.2">
      <c r="A29" s="6"/>
      <c r="B29" s="7" t="s">
        <v>158</v>
      </c>
      <c r="C29" s="7" t="s">
        <v>26</v>
      </c>
      <c r="D29" s="8" t="s">
        <v>23</v>
      </c>
      <c r="E29" s="8">
        <v>7.2</v>
      </c>
      <c r="F29" s="8">
        <v>7</v>
      </c>
      <c r="G29" s="8">
        <v>7.2</v>
      </c>
      <c r="H29" s="8">
        <v>6.8</v>
      </c>
      <c r="I29" s="8">
        <v>9.8000000000000007</v>
      </c>
      <c r="J29" s="8">
        <v>8.9700000000000006</v>
      </c>
      <c r="K29" s="8"/>
      <c r="L29" s="8"/>
      <c r="M29" s="8">
        <f t="shared" si="0"/>
        <v>14.2</v>
      </c>
      <c r="N29" s="8">
        <f t="shared" si="1"/>
        <v>32.97</v>
      </c>
      <c r="O29" s="9">
        <f>N28+N29</f>
        <v>69.08</v>
      </c>
      <c r="W29" s="1">
        <f>U29+V29</f>
        <v>0</v>
      </c>
      <c r="X29" s="1" t="str">
        <f>Y15</f>
        <v>ŠK FlipCapris</v>
      </c>
      <c r="Y29" s="1">
        <f>LARGE(AC28:AH28,1)+LARGE(AC28:AH28,2)+LARGE(AC28:AH28,3)+LARGE(AC28:AH28,4)</f>
        <v>148.24</v>
      </c>
      <c r="Z29" s="1">
        <f>LARGE(AC29:AH29,1)+LARGE(AC29:AH29,2)+LARGE(AC29:AH29,3)+LARGE(AC29:AH29,4)</f>
        <v>138.62</v>
      </c>
      <c r="AB29" s="16" t="s">
        <v>31</v>
      </c>
      <c r="AC29" s="16">
        <f>AJ16</f>
        <v>36.229999999999997</v>
      </c>
      <c r="AD29" s="16">
        <f>AJ18</f>
        <v>35.64</v>
      </c>
      <c r="AE29" s="16">
        <f>AJ20</f>
        <v>29.550000000000004</v>
      </c>
      <c r="AF29" s="16">
        <f>AJ22</f>
        <v>37.199999999999996</v>
      </c>
      <c r="AG29" s="16">
        <f>AJ24</f>
        <v>0</v>
      </c>
      <c r="AH29" s="16">
        <f>AJ26</f>
        <v>0</v>
      </c>
    </row>
    <row r="30" spans="1:36" ht="12.75" x14ac:dyDescent="0.2">
      <c r="A30" s="3">
        <f>A28+1</f>
        <v>15</v>
      </c>
      <c r="B30" s="4" t="s">
        <v>138</v>
      </c>
      <c r="C30" s="1" t="s">
        <v>89</v>
      </c>
      <c r="D30" s="4" t="s">
        <v>22</v>
      </c>
      <c r="E30" s="4">
        <v>8.1999999999999993</v>
      </c>
      <c r="F30" s="4">
        <v>8</v>
      </c>
      <c r="G30" s="4">
        <v>8.3000000000000007</v>
      </c>
      <c r="H30" s="4">
        <v>8.6</v>
      </c>
      <c r="I30" s="4">
        <v>10</v>
      </c>
      <c r="J30" s="4">
        <v>9.51</v>
      </c>
      <c r="K30" s="4"/>
      <c r="L30" s="4"/>
      <c r="M30" s="4">
        <f t="shared" si="0"/>
        <v>16.5</v>
      </c>
      <c r="N30" s="4">
        <f t="shared" si="1"/>
        <v>36.01</v>
      </c>
      <c r="O30" s="5">
        <f>N30+N31</f>
        <v>68.52000000000001</v>
      </c>
      <c r="P30" s="1" t="str">
        <f>B30</f>
        <v>Sara Komel</v>
      </c>
      <c r="Q30" s="1" t="str">
        <f>C30</f>
        <v>TŠD Orehovlje</v>
      </c>
      <c r="R30" s="1">
        <f>O30</f>
        <v>68.52000000000001</v>
      </c>
      <c r="W30" s="1">
        <f>U30+V30</f>
        <v>0</v>
      </c>
    </row>
    <row r="31" spans="1:36" ht="12.75" x14ac:dyDescent="0.2">
      <c r="A31" s="6"/>
      <c r="B31" s="7" t="s">
        <v>138</v>
      </c>
      <c r="C31" s="7" t="s">
        <v>89</v>
      </c>
      <c r="D31" s="8" t="s">
        <v>23</v>
      </c>
      <c r="E31" s="8">
        <v>7.2</v>
      </c>
      <c r="F31" s="8">
        <v>7</v>
      </c>
      <c r="G31" s="8">
        <v>7.3</v>
      </c>
      <c r="H31" s="8">
        <v>7.1</v>
      </c>
      <c r="I31" s="8">
        <v>9.4</v>
      </c>
      <c r="J31" s="8">
        <v>8.81</v>
      </c>
      <c r="K31" s="8"/>
      <c r="L31" s="8"/>
      <c r="M31" s="8">
        <f t="shared" si="0"/>
        <v>14.3</v>
      </c>
      <c r="N31" s="8">
        <f t="shared" si="1"/>
        <v>32.510000000000005</v>
      </c>
      <c r="O31" s="9">
        <f>N30+N31</f>
        <v>68.52000000000001</v>
      </c>
    </row>
    <row r="32" spans="1:36" ht="12.75" x14ac:dyDescent="0.2">
      <c r="A32" s="3">
        <f>A30+1</f>
        <v>16</v>
      </c>
      <c r="B32" s="32" t="s">
        <v>222</v>
      </c>
      <c r="C32" s="35" t="s">
        <v>221</v>
      </c>
      <c r="D32" s="4" t="s">
        <v>22</v>
      </c>
      <c r="E32" s="4">
        <v>8</v>
      </c>
      <c r="F32" s="4">
        <v>8.4</v>
      </c>
      <c r="G32" s="4">
        <v>8.5</v>
      </c>
      <c r="H32" s="4">
        <v>8.9</v>
      </c>
      <c r="I32" s="4">
        <v>10</v>
      </c>
      <c r="J32" s="4">
        <v>9.6300000000000008</v>
      </c>
      <c r="K32" s="4"/>
      <c r="L32" s="4"/>
      <c r="M32" s="11">
        <f t="shared" si="0"/>
        <v>16.899999999999999</v>
      </c>
      <c r="N32" s="11">
        <f t="shared" si="1"/>
        <v>36.53</v>
      </c>
      <c r="O32" s="12">
        <f>N32+N33</f>
        <v>68.31</v>
      </c>
      <c r="P32" s="1" t="str">
        <f>B32</f>
        <v>Kim Škufa Ferkolj</v>
      </c>
      <c r="Q32" s="1" t="str">
        <f>C32</f>
        <v>Sokol Bežigrad</v>
      </c>
      <c r="R32" s="1">
        <f>O32</f>
        <v>68.31</v>
      </c>
    </row>
    <row r="33" spans="1:18" ht="12.75" x14ac:dyDescent="0.2">
      <c r="A33" s="6"/>
      <c r="B33" s="7" t="s">
        <v>222</v>
      </c>
      <c r="C33" s="7" t="s">
        <v>221</v>
      </c>
      <c r="D33" s="8" t="s">
        <v>23</v>
      </c>
      <c r="E33" s="8">
        <v>7</v>
      </c>
      <c r="F33" s="8">
        <v>7.1</v>
      </c>
      <c r="G33" s="8">
        <v>7.3</v>
      </c>
      <c r="H33" s="8">
        <v>6.8</v>
      </c>
      <c r="I33" s="8">
        <v>8.9</v>
      </c>
      <c r="J33" s="8">
        <v>8.7799999999999994</v>
      </c>
      <c r="K33" s="8"/>
      <c r="L33" s="8"/>
      <c r="M33" s="14">
        <f t="shared" si="0"/>
        <v>14.099999999999998</v>
      </c>
      <c r="N33" s="14">
        <f t="shared" si="1"/>
        <v>31.779999999999998</v>
      </c>
      <c r="O33" s="15">
        <f>N32+N33</f>
        <v>68.31</v>
      </c>
      <c r="P33" s="1" t="s">
        <v>24</v>
      </c>
      <c r="Q33" s="1" t="s">
        <v>24</v>
      </c>
    </row>
    <row r="34" spans="1:18" ht="12.75" x14ac:dyDescent="0.2">
      <c r="A34" s="3">
        <f>A32+1</f>
        <v>17</v>
      </c>
      <c r="B34" s="4" t="s">
        <v>81</v>
      </c>
      <c r="C34" s="1" t="s">
        <v>26</v>
      </c>
      <c r="D34" s="4" t="s">
        <v>22</v>
      </c>
      <c r="E34" s="4">
        <v>7.9</v>
      </c>
      <c r="F34" s="4">
        <v>8.1</v>
      </c>
      <c r="G34" s="4">
        <v>8</v>
      </c>
      <c r="H34" s="4">
        <v>8.4</v>
      </c>
      <c r="I34" s="4">
        <v>10</v>
      </c>
      <c r="J34" s="4">
        <v>9.51</v>
      </c>
      <c r="K34" s="4"/>
      <c r="L34" s="4"/>
      <c r="M34" s="4">
        <f t="shared" ref="M34:M65" si="6">SUM(E34:H34)-MIN(E34:H34)-MAX(E34:H34)</f>
        <v>16.100000000000001</v>
      </c>
      <c r="N34" s="4">
        <f t="shared" ref="N34:N65" si="7">IF(M34+SUM(I34:K34)-L34 &lt; 0,0,M34+SUM(I34:K34)-L34)</f>
        <v>35.61</v>
      </c>
      <c r="O34" s="5">
        <f>N34+N35</f>
        <v>68.039999999999992</v>
      </c>
      <c r="P34" s="1" t="str">
        <f>B34</f>
        <v>Eva Černe</v>
      </c>
      <c r="Q34" s="1" t="str">
        <f>C34</f>
        <v>ŠD Partizan Renče</v>
      </c>
      <c r="R34" s="1">
        <f>O34</f>
        <v>68.039999999999992</v>
      </c>
    </row>
    <row r="35" spans="1:18" ht="12.75" x14ac:dyDescent="0.2">
      <c r="A35" s="6"/>
      <c r="B35" s="7" t="s">
        <v>81</v>
      </c>
      <c r="C35" s="7" t="s">
        <v>26</v>
      </c>
      <c r="D35" s="8" t="s">
        <v>23</v>
      </c>
      <c r="E35" s="8">
        <v>7.4</v>
      </c>
      <c r="F35" s="8">
        <v>7.2</v>
      </c>
      <c r="G35" s="8">
        <v>7.4</v>
      </c>
      <c r="H35" s="8">
        <v>7.4</v>
      </c>
      <c r="I35" s="8">
        <v>9.5</v>
      </c>
      <c r="J35" s="8">
        <v>8.1300000000000008</v>
      </c>
      <c r="K35" s="8"/>
      <c r="L35" s="8"/>
      <c r="M35" s="8">
        <f t="shared" si="6"/>
        <v>14.799999999999999</v>
      </c>
      <c r="N35" s="8">
        <f t="shared" si="7"/>
        <v>32.43</v>
      </c>
      <c r="O35" s="9">
        <f>N34+N35</f>
        <v>68.039999999999992</v>
      </c>
    </row>
    <row r="36" spans="1:18" ht="12.75" x14ac:dyDescent="0.2">
      <c r="A36" s="3">
        <v>18</v>
      </c>
      <c r="B36" s="32" t="s">
        <v>229</v>
      </c>
      <c r="C36" s="1" t="s">
        <v>108</v>
      </c>
      <c r="D36" s="4" t="s">
        <v>22</v>
      </c>
      <c r="E36" s="4">
        <v>8.6</v>
      </c>
      <c r="F36" s="4">
        <v>8.5</v>
      </c>
      <c r="G36" s="4">
        <v>8.8000000000000007</v>
      </c>
      <c r="H36" s="4">
        <v>8.8000000000000007</v>
      </c>
      <c r="I36" s="4">
        <v>9.9</v>
      </c>
      <c r="J36" s="4">
        <v>10.29</v>
      </c>
      <c r="K36" s="4"/>
      <c r="L36" s="4"/>
      <c r="M36" s="4">
        <f t="shared" si="6"/>
        <v>17.400000000000002</v>
      </c>
      <c r="N36" s="4">
        <f t="shared" si="7"/>
        <v>37.590000000000003</v>
      </c>
      <c r="O36" s="5">
        <f>N36+N37</f>
        <v>67.140000000000015</v>
      </c>
      <c r="P36" s="1" t="str">
        <f>B36</f>
        <v>Lea Hadžič</v>
      </c>
      <c r="Q36" s="1" t="str">
        <f>C36</f>
        <v>ŠK FlipCapris</v>
      </c>
      <c r="R36" s="1">
        <f>O36</f>
        <v>67.140000000000015</v>
      </c>
    </row>
    <row r="37" spans="1:18" ht="12.75" x14ac:dyDescent="0.2">
      <c r="A37" s="6"/>
      <c r="B37" s="7" t="s">
        <v>229</v>
      </c>
      <c r="C37" s="7" t="s">
        <v>108</v>
      </c>
      <c r="D37" s="8" t="s">
        <v>23</v>
      </c>
      <c r="E37" s="8">
        <v>6.8</v>
      </c>
      <c r="F37" s="8">
        <v>6.8</v>
      </c>
      <c r="G37" s="8">
        <v>7</v>
      </c>
      <c r="H37" s="8">
        <v>6.5</v>
      </c>
      <c r="I37" s="8">
        <v>7.9</v>
      </c>
      <c r="J37" s="8">
        <v>8.0500000000000007</v>
      </c>
      <c r="K37" s="8"/>
      <c r="L37" s="8"/>
      <c r="M37" s="8">
        <f t="shared" si="6"/>
        <v>13.600000000000001</v>
      </c>
      <c r="N37" s="8">
        <f t="shared" si="7"/>
        <v>29.550000000000004</v>
      </c>
      <c r="O37" s="9">
        <f>N36+N37</f>
        <v>67.140000000000015</v>
      </c>
    </row>
    <row r="38" spans="1:18" ht="12.75" x14ac:dyDescent="0.2">
      <c r="A38" s="3">
        <v>19</v>
      </c>
      <c r="B38" s="32" t="s">
        <v>224</v>
      </c>
      <c r="C38" s="1" t="s">
        <v>221</v>
      </c>
      <c r="D38" s="4" t="s">
        <v>22</v>
      </c>
      <c r="E38" s="4">
        <v>7.6</v>
      </c>
      <c r="F38" s="4">
        <v>7.8</v>
      </c>
      <c r="G38" s="4">
        <v>7.8</v>
      </c>
      <c r="H38" s="4">
        <v>8.1999999999999993</v>
      </c>
      <c r="I38" s="4">
        <v>9.5</v>
      </c>
      <c r="J38" s="4">
        <v>8.0299999999999994</v>
      </c>
      <c r="K38" s="4"/>
      <c r="L38" s="4"/>
      <c r="M38" s="4">
        <f t="shared" si="6"/>
        <v>15.599999999999998</v>
      </c>
      <c r="N38" s="4">
        <f t="shared" si="7"/>
        <v>33.129999999999995</v>
      </c>
      <c r="O38" s="5">
        <f>N38+N39</f>
        <v>66.72999999999999</v>
      </c>
      <c r="P38" s="1" t="str">
        <f>B38</f>
        <v>Dana Saad</v>
      </c>
      <c r="Q38" s="1" t="str">
        <f>C38</f>
        <v>Sokol Bežigrad</v>
      </c>
      <c r="R38" s="1">
        <f>O38</f>
        <v>66.72999999999999</v>
      </c>
    </row>
    <row r="39" spans="1:18" ht="12.75" x14ac:dyDescent="0.2">
      <c r="A39" s="6"/>
      <c r="B39" s="7" t="s">
        <v>224</v>
      </c>
      <c r="C39" s="7" t="s">
        <v>221</v>
      </c>
      <c r="D39" s="8" t="s">
        <v>23</v>
      </c>
      <c r="E39" s="8">
        <v>7.4</v>
      </c>
      <c r="F39" s="8">
        <v>7.7</v>
      </c>
      <c r="G39" s="8">
        <v>7.4</v>
      </c>
      <c r="H39" s="8">
        <v>7.8</v>
      </c>
      <c r="I39" s="8">
        <v>10</v>
      </c>
      <c r="J39" s="8">
        <v>8.5</v>
      </c>
      <c r="K39" s="8"/>
      <c r="L39" s="8"/>
      <c r="M39" s="8">
        <f t="shared" si="6"/>
        <v>15.099999999999998</v>
      </c>
      <c r="N39" s="8">
        <f t="shared" si="7"/>
        <v>33.599999999999994</v>
      </c>
      <c r="O39" s="9">
        <f>N38+N39</f>
        <v>66.72999999999999</v>
      </c>
    </row>
    <row r="40" spans="1:18" ht="12.75" x14ac:dyDescent="0.2">
      <c r="A40" s="3">
        <v>20</v>
      </c>
      <c r="B40" s="4" t="s">
        <v>134</v>
      </c>
      <c r="C40" s="4" t="s">
        <v>60</v>
      </c>
      <c r="D40" s="4" t="s">
        <v>22</v>
      </c>
      <c r="E40" s="4">
        <v>7.9</v>
      </c>
      <c r="F40" s="4">
        <v>7.6</v>
      </c>
      <c r="G40" s="4">
        <v>7.9</v>
      </c>
      <c r="H40" s="4">
        <v>7.9</v>
      </c>
      <c r="I40" s="4">
        <v>10</v>
      </c>
      <c r="J40" s="4">
        <v>8.02</v>
      </c>
      <c r="K40" s="4"/>
      <c r="L40" s="4"/>
      <c r="M40" s="11">
        <f t="shared" si="6"/>
        <v>15.799999999999995</v>
      </c>
      <c r="N40" s="11">
        <f t="shared" si="7"/>
        <v>33.819999999999993</v>
      </c>
      <c r="O40" s="12">
        <f>N40+N41</f>
        <v>66.239999999999995</v>
      </c>
      <c r="P40" s="1" t="str">
        <f>B40</f>
        <v>Maša  Jamnik</v>
      </c>
      <c r="Q40" s="1" t="str">
        <f>C40</f>
        <v>ŠD Matrica GYM</v>
      </c>
      <c r="R40" s="1">
        <f>O40</f>
        <v>66.239999999999995</v>
      </c>
    </row>
    <row r="41" spans="1:18" ht="12.75" x14ac:dyDescent="0.2">
      <c r="A41" s="6"/>
      <c r="B41" s="7" t="s">
        <v>134</v>
      </c>
      <c r="C41" s="7" t="s">
        <v>60</v>
      </c>
      <c r="D41" s="8" t="s">
        <v>23</v>
      </c>
      <c r="E41" s="8">
        <v>7.5</v>
      </c>
      <c r="F41" s="8">
        <v>7.3</v>
      </c>
      <c r="G41" s="8">
        <v>7.4</v>
      </c>
      <c r="H41" s="8">
        <v>6.8</v>
      </c>
      <c r="I41" s="8">
        <v>9.9</v>
      </c>
      <c r="J41" s="8">
        <v>7.82</v>
      </c>
      <c r="K41" s="8"/>
      <c r="L41" s="8"/>
      <c r="M41" s="14">
        <f t="shared" si="6"/>
        <v>14.700000000000003</v>
      </c>
      <c r="N41" s="14">
        <f t="shared" si="7"/>
        <v>32.42</v>
      </c>
      <c r="O41" s="15">
        <f>N40+N41</f>
        <v>66.239999999999995</v>
      </c>
      <c r="P41" s="1" t="s">
        <v>24</v>
      </c>
      <c r="Q41" s="1" t="s">
        <v>24</v>
      </c>
    </row>
    <row r="42" spans="1:18" ht="12.75" x14ac:dyDescent="0.2">
      <c r="A42" s="3">
        <v>21</v>
      </c>
      <c r="B42" s="4" t="s">
        <v>137</v>
      </c>
      <c r="C42" s="4" t="s">
        <v>89</v>
      </c>
      <c r="D42" s="4" t="s">
        <v>22</v>
      </c>
      <c r="E42" s="4">
        <v>8.1999999999999993</v>
      </c>
      <c r="F42" s="4">
        <v>8</v>
      </c>
      <c r="G42" s="4">
        <v>7.9</v>
      </c>
      <c r="H42" s="4">
        <v>8.1999999999999993</v>
      </c>
      <c r="I42" s="4">
        <v>10</v>
      </c>
      <c r="J42" s="4">
        <v>10.050000000000001</v>
      </c>
      <c r="K42" s="4"/>
      <c r="L42" s="4"/>
      <c r="M42" s="11">
        <f t="shared" si="6"/>
        <v>16.2</v>
      </c>
      <c r="N42" s="11">
        <f t="shared" si="7"/>
        <v>36.25</v>
      </c>
      <c r="O42" s="12">
        <f>N42+N43</f>
        <v>64.92</v>
      </c>
      <c r="P42" s="1" t="str">
        <f>B42</f>
        <v>Nika Kodela</v>
      </c>
      <c r="Q42" s="1" t="str">
        <f>C42</f>
        <v>TŠD Orehovlje</v>
      </c>
      <c r="R42" s="1">
        <f>O42</f>
        <v>64.92</v>
      </c>
    </row>
    <row r="43" spans="1:18" ht="12.75" x14ac:dyDescent="0.2">
      <c r="A43" s="6"/>
      <c r="B43" s="7" t="s">
        <v>137</v>
      </c>
      <c r="C43" s="7" t="s">
        <v>89</v>
      </c>
      <c r="D43" s="8" t="s">
        <v>23</v>
      </c>
      <c r="E43" s="8">
        <v>6.6</v>
      </c>
      <c r="F43" s="8">
        <v>6.5</v>
      </c>
      <c r="G43" s="8">
        <v>6.4</v>
      </c>
      <c r="H43" s="8">
        <v>6.3</v>
      </c>
      <c r="I43" s="8">
        <v>7.8</v>
      </c>
      <c r="J43" s="8">
        <v>7.97</v>
      </c>
      <c r="K43" s="8"/>
      <c r="L43" s="8"/>
      <c r="M43" s="14">
        <f t="shared" si="6"/>
        <v>12.9</v>
      </c>
      <c r="N43" s="14">
        <f t="shared" si="7"/>
        <v>28.67</v>
      </c>
      <c r="O43" s="15">
        <f>N42+N43</f>
        <v>64.92</v>
      </c>
      <c r="P43" s="1" t="s">
        <v>24</v>
      </c>
      <c r="Q43" s="1" t="s">
        <v>24</v>
      </c>
    </row>
    <row r="44" spans="1:18" ht="12.75" x14ac:dyDescent="0.2">
      <c r="A44" s="3">
        <v>22</v>
      </c>
      <c r="B44" s="4" t="s">
        <v>115</v>
      </c>
      <c r="C44" s="4" t="s">
        <v>60</v>
      </c>
      <c r="D44" s="4" t="s">
        <v>22</v>
      </c>
      <c r="E44" s="4">
        <v>7.7</v>
      </c>
      <c r="F44" s="4">
        <v>8.1999999999999993</v>
      </c>
      <c r="G44" s="4">
        <v>8.1999999999999993</v>
      </c>
      <c r="H44" s="4">
        <v>8.1</v>
      </c>
      <c r="I44" s="4">
        <v>9.9</v>
      </c>
      <c r="J44" s="4">
        <v>8.39</v>
      </c>
      <c r="K44" s="4"/>
      <c r="L44" s="4"/>
      <c r="M44" s="4">
        <f t="shared" si="6"/>
        <v>16.299999999999997</v>
      </c>
      <c r="N44" s="4">
        <f t="shared" si="7"/>
        <v>34.589999999999996</v>
      </c>
      <c r="O44" s="5">
        <f>N44+N45</f>
        <v>61.459999999999994</v>
      </c>
      <c r="P44" s="1" t="str">
        <f>B44</f>
        <v>Luna Bradeško</v>
      </c>
      <c r="Q44" s="1" t="str">
        <f>C44</f>
        <v>ŠD Matrica GYM</v>
      </c>
      <c r="R44" s="1">
        <f>O44</f>
        <v>61.459999999999994</v>
      </c>
    </row>
    <row r="45" spans="1:18" ht="12.75" x14ac:dyDescent="0.2">
      <c r="A45" s="6"/>
      <c r="B45" s="7" t="s">
        <v>115</v>
      </c>
      <c r="C45" s="7" t="s">
        <v>60</v>
      </c>
      <c r="D45" s="8" t="s">
        <v>23</v>
      </c>
      <c r="E45" s="8">
        <v>6.4</v>
      </c>
      <c r="F45" s="8">
        <v>6.1</v>
      </c>
      <c r="G45" s="8">
        <v>6.5</v>
      </c>
      <c r="H45" s="8">
        <v>6.1</v>
      </c>
      <c r="I45" s="8">
        <v>7.6</v>
      </c>
      <c r="J45" s="8">
        <v>6.77</v>
      </c>
      <c r="K45" s="8"/>
      <c r="L45" s="8"/>
      <c r="M45" s="8">
        <f t="shared" si="6"/>
        <v>12.5</v>
      </c>
      <c r="N45" s="8">
        <f t="shared" si="7"/>
        <v>26.869999999999997</v>
      </c>
      <c r="O45" s="9">
        <f>N44+N45</f>
        <v>61.459999999999994</v>
      </c>
    </row>
    <row r="46" spans="1:18" ht="12.75" x14ac:dyDescent="0.2">
      <c r="A46" s="3">
        <v>23</v>
      </c>
      <c r="B46" s="32" t="s">
        <v>220</v>
      </c>
      <c r="C46" s="4" t="s">
        <v>60</v>
      </c>
      <c r="D46" s="4" t="s">
        <v>22</v>
      </c>
      <c r="E46" s="4">
        <v>2.9</v>
      </c>
      <c r="F46" s="4">
        <v>2.8</v>
      </c>
      <c r="G46" s="4">
        <v>3</v>
      </c>
      <c r="H46" s="4">
        <v>2.8</v>
      </c>
      <c r="I46" s="4">
        <v>4</v>
      </c>
      <c r="J46" s="4">
        <v>3.02</v>
      </c>
      <c r="K46" s="4"/>
      <c r="L46" s="4"/>
      <c r="M46" s="4">
        <f t="shared" si="6"/>
        <v>5.6999999999999993</v>
      </c>
      <c r="N46" s="4">
        <f t="shared" si="7"/>
        <v>12.719999999999999</v>
      </c>
      <c r="O46" s="5">
        <f>N46+N47</f>
        <v>43.199999999999996</v>
      </c>
      <c r="P46" s="1" t="str">
        <f>B46</f>
        <v>Nika Roca</v>
      </c>
      <c r="Q46" s="1" t="str">
        <f>C46</f>
        <v>ŠD Matrica GYM</v>
      </c>
      <c r="R46" s="1">
        <f>O46</f>
        <v>43.199999999999996</v>
      </c>
    </row>
    <row r="47" spans="1:18" ht="12.75" x14ac:dyDescent="0.2">
      <c r="A47" s="6"/>
      <c r="B47" s="7" t="s">
        <v>220</v>
      </c>
      <c r="C47" s="7" t="s">
        <v>60</v>
      </c>
      <c r="D47" s="8" t="s">
        <v>23</v>
      </c>
      <c r="E47" s="8">
        <v>6.7</v>
      </c>
      <c r="F47" s="8">
        <v>6.2</v>
      </c>
      <c r="G47" s="8">
        <v>6.5</v>
      </c>
      <c r="H47" s="8">
        <v>6.4</v>
      </c>
      <c r="I47" s="8">
        <v>10</v>
      </c>
      <c r="J47" s="8">
        <v>7.58</v>
      </c>
      <c r="K47" s="8"/>
      <c r="L47" s="8"/>
      <c r="M47" s="8">
        <f t="shared" si="6"/>
        <v>12.899999999999999</v>
      </c>
      <c r="N47" s="8">
        <f t="shared" si="7"/>
        <v>30.479999999999997</v>
      </c>
      <c r="O47" s="9">
        <f>N46+N47</f>
        <v>43.199999999999996</v>
      </c>
    </row>
    <row r="48" spans="1:18" ht="12.75" x14ac:dyDescent="0.2">
      <c r="A48" s="3">
        <v>24</v>
      </c>
      <c r="B48" s="4" t="s">
        <v>136</v>
      </c>
      <c r="C48" s="4" t="s">
        <v>89</v>
      </c>
      <c r="D48" s="4" t="s">
        <v>22</v>
      </c>
      <c r="E48" s="10">
        <v>8.1</v>
      </c>
      <c r="F48" s="10">
        <v>7.9</v>
      </c>
      <c r="G48" s="10">
        <v>8.5</v>
      </c>
      <c r="H48" s="10">
        <v>8.9</v>
      </c>
      <c r="I48" s="10">
        <v>9.6999999999999993</v>
      </c>
      <c r="J48" s="10">
        <v>9.9499999999999993</v>
      </c>
      <c r="K48" s="10"/>
      <c r="L48" s="10"/>
      <c r="M48" s="11">
        <f t="shared" si="6"/>
        <v>16.600000000000001</v>
      </c>
      <c r="N48" s="11">
        <f t="shared" si="7"/>
        <v>36.25</v>
      </c>
      <c r="O48" s="12">
        <f>N48+N49</f>
        <v>39.619999999999997</v>
      </c>
      <c r="P48" s="1" t="str">
        <f>B48</f>
        <v>Emili Černe Rakita</v>
      </c>
      <c r="Q48" s="1" t="str">
        <f>C48</f>
        <v>TŠD Orehovlje</v>
      </c>
      <c r="R48" s="1">
        <f>O48</f>
        <v>39.619999999999997</v>
      </c>
    </row>
    <row r="49" spans="1:18" ht="12.75" x14ac:dyDescent="0.2">
      <c r="A49" s="6"/>
      <c r="B49" s="7" t="s">
        <v>136</v>
      </c>
      <c r="C49" s="7" t="s">
        <v>89</v>
      </c>
      <c r="D49" s="8" t="s">
        <v>23</v>
      </c>
      <c r="E49" s="13">
        <v>0.6</v>
      </c>
      <c r="F49" s="13">
        <v>0.7</v>
      </c>
      <c r="G49" s="13">
        <v>0.7</v>
      </c>
      <c r="H49" s="13">
        <v>0.7</v>
      </c>
      <c r="I49" s="13">
        <v>1</v>
      </c>
      <c r="J49" s="13">
        <v>0.97</v>
      </c>
      <c r="K49" s="13"/>
      <c r="L49" s="13"/>
      <c r="M49" s="14">
        <f t="shared" si="6"/>
        <v>1.3999999999999997</v>
      </c>
      <c r="N49" s="14">
        <f t="shared" si="7"/>
        <v>3.3699999999999997</v>
      </c>
      <c r="O49" s="15">
        <f>N48+N49</f>
        <v>39.619999999999997</v>
      </c>
    </row>
    <row r="50" spans="1:18" ht="12.75" x14ac:dyDescent="0.2">
      <c r="A50" s="3">
        <v>25</v>
      </c>
      <c r="B50" s="4" t="s">
        <v>80</v>
      </c>
      <c r="C50" s="4" t="s">
        <v>26</v>
      </c>
      <c r="D50" s="4" t="s">
        <v>22</v>
      </c>
      <c r="E50" s="4">
        <v>7.9</v>
      </c>
      <c r="F50" s="4">
        <v>8.1</v>
      </c>
      <c r="G50" s="4">
        <v>8.1</v>
      </c>
      <c r="H50" s="4">
        <v>8.3000000000000007</v>
      </c>
      <c r="I50" s="4">
        <v>9.9</v>
      </c>
      <c r="J50" s="4">
        <v>9.33</v>
      </c>
      <c r="K50" s="4"/>
      <c r="L50" s="4"/>
      <c r="M50" s="4">
        <f t="shared" si="6"/>
        <v>16.200000000000006</v>
      </c>
      <c r="N50" s="4">
        <f t="shared" si="7"/>
        <v>35.430000000000007</v>
      </c>
      <c r="O50" s="5">
        <f>N50+N51</f>
        <v>39.02000000000001</v>
      </c>
      <c r="P50" s="1" t="str">
        <f>B50</f>
        <v>Stela Batagelj</v>
      </c>
      <c r="Q50" s="1" t="str">
        <f>C50</f>
        <v>ŠD Partizan Renče</v>
      </c>
      <c r="R50" s="1">
        <f>O50</f>
        <v>39.02000000000001</v>
      </c>
    </row>
    <row r="51" spans="1:18" ht="12.75" x14ac:dyDescent="0.2">
      <c r="A51" s="6"/>
      <c r="B51" s="7" t="s">
        <v>80</v>
      </c>
      <c r="C51" s="7" t="s">
        <v>26</v>
      </c>
      <c r="D51" s="8" t="s">
        <v>23</v>
      </c>
      <c r="E51" s="8">
        <v>0.9</v>
      </c>
      <c r="F51" s="8">
        <v>0.9</v>
      </c>
      <c r="G51" s="8">
        <v>0.9</v>
      </c>
      <c r="H51" s="8">
        <v>0.9</v>
      </c>
      <c r="I51" s="8">
        <v>0.9</v>
      </c>
      <c r="J51" s="8">
        <v>0.89</v>
      </c>
      <c r="K51" s="8"/>
      <c r="L51" s="8"/>
      <c r="M51" s="8">
        <f t="shared" si="6"/>
        <v>1.8000000000000003</v>
      </c>
      <c r="N51" s="8">
        <f t="shared" si="7"/>
        <v>3.5900000000000003</v>
      </c>
      <c r="O51" s="9">
        <f>N50+N51</f>
        <v>39.02000000000001</v>
      </c>
    </row>
    <row r="52" spans="1:18" ht="12.75" x14ac:dyDescent="0.2">
      <c r="A52" s="3">
        <v>26</v>
      </c>
      <c r="B52" s="4" t="s">
        <v>133</v>
      </c>
      <c r="C52" s="4" t="s">
        <v>60</v>
      </c>
      <c r="D52" s="4" t="s">
        <v>22</v>
      </c>
      <c r="E52" s="4">
        <v>7.8</v>
      </c>
      <c r="F52" s="4">
        <v>7.5</v>
      </c>
      <c r="G52" s="4">
        <v>7.7</v>
      </c>
      <c r="H52" s="4">
        <v>7.7</v>
      </c>
      <c r="I52" s="4">
        <v>9.1</v>
      </c>
      <c r="J52" s="4">
        <v>6.75</v>
      </c>
      <c r="K52" s="4"/>
      <c r="L52" s="4"/>
      <c r="M52" s="4">
        <f t="shared" si="6"/>
        <v>15.399999999999999</v>
      </c>
      <c r="N52" s="4">
        <f t="shared" si="7"/>
        <v>31.25</v>
      </c>
      <c r="O52" s="5">
        <f>N52+N53</f>
        <v>37.31</v>
      </c>
      <c r="P52" s="1" t="str">
        <f>B52</f>
        <v>Marina Lovrič</v>
      </c>
      <c r="Q52" s="1" t="str">
        <f>C52</f>
        <v>ŠD Matrica GYM</v>
      </c>
      <c r="R52" s="1">
        <f>O52</f>
        <v>37.31</v>
      </c>
    </row>
    <row r="53" spans="1:18" ht="12.75" x14ac:dyDescent="0.2">
      <c r="A53" s="6"/>
      <c r="B53" s="7" t="s">
        <v>133</v>
      </c>
      <c r="C53" s="7" t="s">
        <v>60</v>
      </c>
      <c r="D53" s="8" t="s">
        <v>23</v>
      </c>
      <c r="E53" s="8">
        <v>1.4</v>
      </c>
      <c r="F53" s="8">
        <v>1.2</v>
      </c>
      <c r="G53" s="8">
        <v>1.3</v>
      </c>
      <c r="H53" s="8">
        <v>1.4</v>
      </c>
      <c r="I53" s="8">
        <v>2</v>
      </c>
      <c r="J53" s="8">
        <v>1.36</v>
      </c>
      <c r="K53" s="8"/>
      <c r="L53" s="8"/>
      <c r="M53" s="8">
        <f t="shared" si="6"/>
        <v>2.6999999999999988</v>
      </c>
      <c r="N53" s="8">
        <f t="shared" si="7"/>
        <v>6.0599999999999987</v>
      </c>
      <c r="O53" s="9">
        <f>N52+N53</f>
        <v>37.31</v>
      </c>
    </row>
    <row r="54" spans="1:18" ht="12.75" x14ac:dyDescent="0.2">
      <c r="A54" s="3">
        <v>27</v>
      </c>
      <c r="B54" s="32" t="s">
        <v>223</v>
      </c>
      <c r="C54" s="4" t="s">
        <v>221</v>
      </c>
      <c r="D54" s="4" t="s">
        <v>22</v>
      </c>
      <c r="E54" s="4">
        <v>7.8</v>
      </c>
      <c r="F54" s="4">
        <v>8</v>
      </c>
      <c r="G54" s="4">
        <v>8.1</v>
      </c>
      <c r="H54" s="4">
        <v>8.3000000000000007</v>
      </c>
      <c r="I54" s="4">
        <v>9.8000000000000007</v>
      </c>
      <c r="J54" s="4">
        <v>7.65</v>
      </c>
      <c r="K54" s="4"/>
      <c r="L54" s="4"/>
      <c r="M54" s="4">
        <f t="shared" si="6"/>
        <v>16.100000000000001</v>
      </c>
      <c r="N54" s="4">
        <f t="shared" si="7"/>
        <v>33.550000000000004</v>
      </c>
      <c r="O54" s="5">
        <f>N54+N55</f>
        <v>36.370000000000005</v>
      </c>
      <c r="P54" s="1" t="str">
        <f>B54</f>
        <v>Rosa Rabzelj</v>
      </c>
      <c r="Q54" s="1" t="str">
        <f>C54</f>
        <v>Sokol Bežigrad</v>
      </c>
      <c r="R54" s="1">
        <f>O54</f>
        <v>36.370000000000005</v>
      </c>
    </row>
    <row r="55" spans="1:18" ht="12.75" x14ac:dyDescent="0.2">
      <c r="A55" s="6"/>
      <c r="B55" s="7" t="s">
        <v>223</v>
      </c>
      <c r="C55" s="7" t="s">
        <v>221</v>
      </c>
      <c r="D55" s="8" t="s">
        <v>23</v>
      </c>
      <c r="E55" s="8">
        <v>0.6</v>
      </c>
      <c r="F55" s="8">
        <v>0.5</v>
      </c>
      <c r="G55" s="8">
        <v>0.5</v>
      </c>
      <c r="H55" s="8">
        <v>0.5</v>
      </c>
      <c r="I55" s="8">
        <v>1</v>
      </c>
      <c r="J55" s="8">
        <v>0.82</v>
      </c>
      <c r="K55" s="8"/>
      <c r="L55" s="8"/>
      <c r="M55" s="8">
        <f t="shared" si="6"/>
        <v>1</v>
      </c>
      <c r="N55" s="8">
        <f t="shared" si="7"/>
        <v>2.82</v>
      </c>
      <c r="O55" s="9">
        <f>N54+N55</f>
        <v>36.370000000000005</v>
      </c>
      <c r="P55" s="1" t="s">
        <v>24</v>
      </c>
      <c r="Q55" s="1" t="s">
        <v>24</v>
      </c>
    </row>
    <row r="56" spans="1:18" ht="12.75" x14ac:dyDescent="0.2">
      <c r="A56" s="3">
        <v>28</v>
      </c>
      <c r="B56" s="32" t="s">
        <v>225</v>
      </c>
      <c r="C56" s="4" t="s">
        <v>221</v>
      </c>
      <c r="D56" s="4" t="s">
        <v>22</v>
      </c>
      <c r="E56" s="4">
        <v>6.9</v>
      </c>
      <c r="F56" s="4">
        <v>7.3</v>
      </c>
      <c r="G56" s="4">
        <v>7.4</v>
      </c>
      <c r="H56" s="4">
        <v>7.1</v>
      </c>
      <c r="I56" s="4">
        <v>9</v>
      </c>
      <c r="J56" s="4">
        <v>8.09</v>
      </c>
      <c r="K56" s="4"/>
      <c r="L56" s="4"/>
      <c r="M56" s="4">
        <f t="shared" si="6"/>
        <v>14.400000000000004</v>
      </c>
      <c r="N56" s="4">
        <f t="shared" si="7"/>
        <v>31.490000000000002</v>
      </c>
      <c r="O56" s="5">
        <f>N56+N57</f>
        <v>34.25</v>
      </c>
      <c r="P56" s="1" t="str">
        <f>B56</f>
        <v>Isabella Neues de Jesus Reis</v>
      </c>
      <c r="Q56" s="1" t="str">
        <f>C56</f>
        <v>Sokol Bežigrad</v>
      </c>
      <c r="R56" s="1">
        <f>O56</f>
        <v>34.25</v>
      </c>
    </row>
    <row r="57" spans="1:18" ht="12.75" x14ac:dyDescent="0.2">
      <c r="A57" s="6"/>
      <c r="B57" s="7" t="s">
        <v>225</v>
      </c>
      <c r="C57" s="7" t="s">
        <v>221</v>
      </c>
      <c r="D57" s="8" t="s">
        <v>23</v>
      </c>
      <c r="E57" s="8">
        <v>0.5</v>
      </c>
      <c r="F57" s="8">
        <v>0.6</v>
      </c>
      <c r="G57" s="8">
        <v>0.5</v>
      </c>
      <c r="H57" s="8">
        <v>0.5</v>
      </c>
      <c r="I57" s="8">
        <v>0.9</v>
      </c>
      <c r="J57" s="8">
        <v>0.86</v>
      </c>
      <c r="K57" s="8"/>
      <c r="L57" s="8"/>
      <c r="M57" s="8">
        <f t="shared" si="6"/>
        <v>1</v>
      </c>
      <c r="N57" s="8">
        <f t="shared" si="7"/>
        <v>2.76</v>
      </c>
      <c r="O57" s="9">
        <f>N56+N57</f>
        <v>34.25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6"/>
        <v>0</v>
      </c>
      <c r="N58" s="4">
        <f t="shared" si="7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6"/>
        <v>0</v>
      </c>
      <c r="N59" s="8">
        <f t="shared" si="7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6"/>
        <v>0</v>
      </c>
      <c r="N60" s="4">
        <f t="shared" si="7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6"/>
        <v>0</v>
      </c>
      <c r="N61" s="8">
        <f t="shared" si="7"/>
        <v>0</v>
      </c>
      <c r="O61" s="9">
        <f>N60+N61</f>
        <v>0</v>
      </c>
    </row>
    <row r="62" spans="1:18" ht="12.75" x14ac:dyDescent="0.2">
      <c r="A62" s="3">
        <f t="shared" ref="A62" si="8"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6"/>
        <v>0</v>
      </c>
      <c r="N62" s="4">
        <f t="shared" si="7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6"/>
        <v>0</v>
      </c>
      <c r="N63" s="8">
        <f t="shared" si="7"/>
        <v>0</v>
      </c>
      <c r="O63" s="9">
        <f>N62+N63</f>
        <v>0</v>
      </c>
    </row>
    <row r="64" spans="1:18" ht="12.75" x14ac:dyDescent="0.2">
      <c r="A64" s="3">
        <f t="shared" ref="A64" si="9"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6"/>
        <v>0</v>
      </c>
      <c r="N64" s="4">
        <f t="shared" si="7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6"/>
        <v>0</v>
      </c>
      <c r="N65" s="8">
        <f t="shared" si="7"/>
        <v>0</v>
      </c>
      <c r="O65" s="9">
        <f>N64+N65</f>
        <v>0</v>
      </c>
    </row>
    <row r="66" spans="1:18" ht="12.75" x14ac:dyDescent="0.2">
      <c r="A66" s="3">
        <f t="shared" ref="A66" si="10"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1">SUM(E66:H66)-MIN(E66:H66)-MAX(E66:H66)</f>
        <v>0</v>
      </c>
      <c r="N66" s="4">
        <f t="shared" ref="N66:N97" si="12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1"/>
        <v>0</v>
      </c>
      <c r="N67" s="8">
        <f t="shared" si="12"/>
        <v>0</v>
      </c>
      <c r="O67" s="9">
        <f>N66+N67</f>
        <v>0</v>
      </c>
    </row>
    <row r="68" spans="1:18" ht="12.75" x14ac:dyDescent="0.2">
      <c r="A68" s="3">
        <f t="shared" ref="A68" si="13"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1"/>
        <v>0</v>
      </c>
      <c r="N68" s="4">
        <f t="shared" si="12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1"/>
        <v>0</v>
      </c>
      <c r="N69" s="8">
        <f t="shared" si="12"/>
        <v>0</v>
      </c>
      <c r="O69" s="9">
        <f>N68+N69</f>
        <v>0</v>
      </c>
    </row>
    <row r="70" spans="1:18" ht="12.75" x14ac:dyDescent="0.2">
      <c r="A70" s="3">
        <f t="shared" ref="A70" si="14"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1"/>
        <v>0</v>
      </c>
      <c r="N70" s="4">
        <f t="shared" si="12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1"/>
        <v>0</v>
      </c>
      <c r="N71" s="8">
        <f t="shared" si="12"/>
        <v>0</v>
      </c>
      <c r="O71" s="9">
        <f>N70+N71</f>
        <v>0</v>
      </c>
    </row>
    <row r="72" spans="1:18" ht="12.75" x14ac:dyDescent="0.2">
      <c r="A72" s="3">
        <f t="shared" ref="A72" si="15"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1"/>
        <v>0</v>
      </c>
      <c r="N72" s="4">
        <f t="shared" si="12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1"/>
        <v>0</v>
      </c>
      <c r="N73" s="8">
        <f t="shared" si="12"/>
        <v>0</v>
      </c>
      <c r="O73" s="9">
        <f>N72+N73</f>
        <v>0</v>
      </c>
    </row>
    <row r="74" spans="1:18" ht="12.75" x14ac:dyDescent="0.2">
      <c r="A74" s="3">
        <f t="shared" ref="A74:A100" si="16"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1"/>
        <v>0</v>
      </c>
      <c r="N74" s="4">
        <f t="shared" si="12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1"/>
        <v>0</v>
      </c>
      <c r="N75" s="8">
        <f t="shared" si="12"/>
        <v>0</v>
      </c>
      <c r="O75" s="9">
        <f>N74+N75</f>
        <v>0</v>
      </c>
    </row>
    <row r="76" spans="1:18" ht="12.75" x14ac:dyDescent="0.2">
      <c r="A76" s="3">
        <f t="shared" si="16"/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1"/>
        <v>0</v>
      </c>
      <c r="N76" s="4">
        <f t="shared" si="12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1"/>
        <v>0</v>
      </c>
      <c r="N77" s="8">
        <f t="shared" si="12"/>
        <v>0</v>
      </c>
      <c r="O77" s="9">
        <f>N76+N77</f>
        <v>0</v>
      </c>
    </row>
    <row r="78" spans="1:18" ht="12.75" x14ac:dyDescent="0.2">
      <c r="A78" s="3">
        <f t="shared" si="16"/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1"/>
        <v>0</v>
      </c>
      <c r="N78" s="4">
        <f t="shared" si="12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1"/>
        <v>0</v>
      </c>
      <c r="N79" s="8">
        <f t="shared" si="12"/>
        <v>0</v>
      </c>
      <c r="O79" s="9">
        <f>N78+N79</f>
        <v>0</v>
      </c>
    </row>
    <row r="80" spans="1:18" ht="12.75" x14ac:dyDescent="0.2">
      <c r="A80" s="3">
        <f t="shared" si="16"/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1"/>
        <v>0</v>
      </c>
      <c r="N80" s="4">
        <f t="shared" si="12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1"/>
        <v>0</v>
      </c>
      <c r="N81" s="8">
        <f t="shared" si="12"/>
        <v>0</v>
      </c>
      <c r="O81" s="9">
        <f>N80+N81</f>
        <v>0</v>
      </c>
    </row>
    <row r="82" spans="1:18" ht="12.75" x14ac:dyDescent="0.2">
      <c r="A82" s="3">
        <f t="shared" si="16"/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1"/>
        <v>0</v>
      </c>
      <c r="N82" s="4">
        <f t="shared" si="12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8"/>
      <c r="C83" s="8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1"/>
        <v>0</v>
      </c>
      <c r="N83" s="8">
        <f t="shared" si="12"/>
        <v>0</v>
      </c>
      <c r="O83" s="9">
        <f>N82+N83</f>
        <v>0</v>
      </c>
    </row>
    <row r="84" spans="1:18" ht="12.75" x14ac:dyDescent="0.2">
      <c r="A84" s="3">
        <f t="shared" si="16"/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1"/>
        <v>0</v>
      </c>
      <c r="N84" s="4">
        <f t="shared" si="12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8"/>
      <c r="C85" s="8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1"/>
        <v>0</v>
      </c>
      <c r="N85" s="8">
        <f t="shared" si="12"/>
        <v>0</v>
      </c>
      <c r="O85" s="9">
        <f>N84+N85</f>
        <v>0</v>
      </c>
    </row>
    <row r="86" spans="1:18" ht="12.75" x14ac:dyDescent="0.2">
      <c r="A86" s="3">
        <f t="shared" si="16"/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1"/>
        <v>0</v>
      </c>
      <c r="N86" s="4">
        <f t="shared" si="12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8"/>
      <c r="C87" s="8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1"/>
        <v>0</v>
      </c>
      <c r="N87" s="8">
        <f t="shared" si="12"/>
        <v>0</v>
      </c>
      <c r="O87" s="9">
        <f>N86+N87</f>
        <v>0</v>
      </c>
    </row>
    <row r="88" spans="1:18" ht="12.75" x14ac:dyDescent="0.2">
      <c r="A88" s="3">
        <f t="shared" si="16"/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1"/>
        <v>0</v>
      </c>
      <c r="N88" s="4">
        <f t="shared" si="12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8"/>
      <c r="C89" s="8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1"/>
        <v>0</v>
      </c>
      <c r="N89" s="8">
        <f t="shared" si="12"/>
        <v>0</v>
      </c>
      <c r="O89" s="9">
        <f>N88+N89</f>
        <v>0</v>
      </c>
    </row>
    <row r="90" spans="1:18" ht="12.75" x14ac:dyDescent="0.2">
      <c r="A90" s="3">
        <f t="shared" si="16"/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1"/>
        <v>0</v>
      </c>
      <c r="N90" s="4">
        <f t="shared" si="12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8"/>
      <c r="C91" s="8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1"/>
        <v>0</v>
      </c>
      <c r="N91" s="8">
        <f t="shared" si="12"/>
        <v>0</v>
      </c>
      <c r="O91" s="9">
        <f>N90+N91</f>
        <v>0</v>
      </c>
    </row>
    <row r="92" spans="1:18" ht="12.75" x14ac:dyDescent="0.2">
      <c r="A92" s="3">
        <f t="shared" si="16"/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1"/>
        <v>0</v>
      </c>
      <c r="N92" s="4">
        <f t="shared" si="12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8"/>
      <c r="C93" s="8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1"/>
        <v>0</v>
      </c>
      <c r="N93" s="8">
        <f t="shared" si="12"/>
        <v>0</v>
      </c>
      <c r="O93" s="9">
        <f>N92+N93</f>
        <v>0</v>
      </c>
    </row>
    <row r="94" spans="1:18" ht="12.75" x14ac:dyDescent="0.2">
      <c r="A94" s="3">
        <f t="shared" si="16"/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1"/>
        <v>0</v>
      </c>
      <c r="N94" s="4">
        <f t="shared" si="12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8"/>
      <c r="C95" s="8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1"/>
        <v>0</v>
      </c>
      <c r="N95" s="8">
        <f t="shared" si="12"/>
        <v>0</v>
      </c>
      <c r="O95" s="9">
        <f>N94+N95</f>
        <v>0</v>
      </c>
    </row>
    <row r="96" spans="1:18" ht="12.75" x14ac:dyDescent="0.2">
      <c r="A96" s="3">
        <f t="shared" si="16"/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1"/>
        <v>0</v>
      </c>
      <c r="N96" s="4">
        <f t="shared" si="12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8"/>
      <c r="C97" s="8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1"/>
        <v>0</v>
      </c>
      <c r="N97" s="8">
        <f t="shared" si="12"/>
        <v>0</v>
      </c>
      <c r="O97" s="9">
        <f>N96+N97</f>
        <v>0</v>
      </c>
    </row>
    <row r="98" spans="1:18" ht="12.75" x14ac:dyDescent="0.2">
      <c r="A98" s="3">
        <f t="shared" si="16"/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1"/>
        <v>0</v>
      </c>
      <c r="N98" s="4">
        <f t="shared" ref="N98:N101" si="17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8"/>
      <c r="C99" s="8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1"/>
        <v>0</v>
      </c>
      <c r="N99" s="8">
        <f t="shared" si="17"/>
        <v>0</v>
      </c>
      <c r="O99" s="9">
        <f>N98+N99</f>
        <v>0</v>
      </c>
    </row>
    <row r="100" spans="1:18" ht="12.75" x14ac:dyDescent="0.2">
      <c r="A100" s="3">
        <f t="shared" si="16"/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1"/>
        <v>0</v>
      </c>
      <c r="N100" s="4">
        <f t="shared" si="17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8"/>
      <c r="C101" s="8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1"/>
        <v>0</v>
      </c>
      <c r="N101" s="8">
        <f t="shared" si="17"/>
        <v>0</v>
      </c>
      <c r="O101" s="9">
        <f>N100+N101</f>
        <v>0</v>
      </c>
    </row>
  </sheetData>
  <autoFilter ref="B1:R101" xr:uid="{00000000-0009-0000-0000-000000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T2:W6">
    <sortCondition descending="1" ref="W2:W6"/>
  </sortState>
  <phoneticPr fontId="8" type="noConversion"/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outlinePr summaryBelow="0" summaryRight="0"/>
    <pageSetUpPr fitToPage="1"/>
  </sheetPr>
  <dimension ref="A1:AJ103"/>
  <sheetViews>
    <sheetView workbookViewId="0">
      <selection activeCell="S1" sqref="S1:S6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3" s="28" customFormat="1" ht="12.75" x14ac:dyDescent="0.2">
      <c r="A1" s="25" t="s">
        <v>100</v>
      </c>
      <c r="B1" s="25" t="s">
        <v>58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</row>
    <row r="2" spans="1:23" ht="12.75" x14ac:dyDescent="0.2">
      <c r="A2" s="3">
        <v>1</v>
      </c>
      <c r="B2" s="4" t="s">
        <v>78</v>
      </c>
      <c r="C2" s="4" t="s">
        <v>77</v>
      </c>
      <c r="D2" s="10" t="s">
        <v>22</v>
      </c>
      <c r="E2" s="4">
        <v>8.5</v>
      </c>
      <c r="F2" s="4">
        <v>8.5</v>
      </c>
      <c r="G2" s="4">
        <v>8.4</v>
      </c>
      <c r="H2" s="4">
        <v>8.4</v>
      </c>
      <c r="I2" s="4">
        <v>9.8000000000000007</v>
      </c>
      <c r="J2" s="4">
        <v>11.32</v>
      </c>
      <c r="K2" s="4"/>
      <c r="L2" s="4"/>
      <c r="M2" s="4">
        <f t="shared" ref="M2:M33" si="0">SUM(E2:H2)-MIN(E2:H2)-MAX(E2:H2)</f>
        <v>16.899999999999999</v>
      </c>
      <c r="N2" s="4">
        <f t="shared" ref="N2:N33" si="1">IF(M2+SUM(I2:K2)-L2 &lt; 0,0,M2+SUM(I2:K2)-L2)</f>
        <v>38.019999999999996</v>
      </c>
      <c r="O2" s="5">
        <f>N2+N3</f>
        <v>74.609999999999985</v>
      </c>
      <c r="P2" s="1" t="str">
        <f>B2</f>
        <v>Tal Majcen Škoflek</v>
      </c>
      <c r="Q2" s="1" t="str">
        <f>C2</f>
        <v>Freestyle klub Celje</v>
      </c>
      <c r="R2" s="1">
        <f>O2</f>
        <v>74.609999999999985</v>
      </c>
      <c r="S2">
        <v>1</v>
      </c>
      <c r="T2" s="1" t="s">
        <v>26</v>
      </c>
      <c r="U2" s="1">
        <v>142.82000000000002</v>
      </c>
      <c r="V2" s="1">
        <v>128.66999999999999</v>
      </c>
      <c r="W2" s="1">
        <f t="shared" ref="W2:W16" si="2">U2+V2</f>
        <v>271.49</v>
      </c>
    </row>
    <row r="3" spans="1:23" ht="12.75" x14ac:dyDescent="0.2">
      <c r="A3" s="6"/>
      <c r="B3" s="7" t="s">
        <v>78</v>
      </c>
      <c r="C3" s="7" t="s">
        <v>77</v>
      </c>
      <c r="D3" s="13" t="s">
        <v>23</v>
      </c>
      <c r="E3" s="8">
        <v>8.5</v>
      </c>
      <c r="F3" s="8">
        <v>8.4</v>
      </c>
      <c r="G3" s="8">
        <v>8.4</v>
      </c>
      <c r="H3" s="8">
        <v>8.4</v>
      </c>
      <c r="I3" s="8">
        <v>10</v>
      </c>
      <c r="J3" s="8">
        <v>9.7899999999999991</v>
      </c>
      <c r="K3" s="8"/>
      <c r="L3" s="8"/>
      <c r="M3" s="8">
        <f t="shared" si="0"/>
        <v>16.799999999999997</v>
      </c>
      <c r="N3" s="8">
        <f t="shared" si="1"/>
        <v>36.589999999999996</v>
      </c>
      <c r="O3" s="9">
        <f>N2+N3</f>
        <v>74.609999999999985</v>
      </c>
      <c r="S3">
        <v>2</v>
      </c>
      <c r="T3" s="1" t="s">
        <v>60</v>
      </c>
      <c r="U3" s="1">
        <v>138.52000000000001</v>
      </c>
      <c r="V3" s="1">
        <v>132.89000000000001</v>
      </c>
      <c r="W3" s="1">
        <f t="shared" si="2"/>
        <v>271.41000000000003</v>
      </c>
    </row>
    <row r="4" spans="1:23" ht="12.75" x14ac:dyDescent="0.2">
      <c r="A4" s="3">
        <v>2</v>
      </c>
      <c r="B4" s="4" t="s">
        <v>131</v>
      </c>
      <c r="C4" s="4" t="s">
        <v>108</v>
      </c>
      <c r="D4" s="10" t="s">
        <v>22</v>
      </c>
      <c r="E4" s="4">
        <v>8.4</v>
      </c>
      <c r="F4" s="4">
        <v>8.5</v>
      </c>
      <c r="G4" s="4">
        <v>8.3000000000000007</v>
      </c>
      <c r="H4" s="4">
        <v>8.5</v>
      </c>
      <c r="I4" s="4">
        <v>10</v>
      </c>
      <c r="J4" s="4">
        <v>10.11</v>
      </c>
      <c r="K4" s="4"/>
      <c r="L4" s="4"/>
      <c r="M4" s="4">
        <f t="shared" si="0"/>
        <v>16.900000000000002</v>
      </c>
      <c r="N4" s="4">
        <f t="shared" si="1"/>
        <v>37.010000000000005</v>
      </c>
      <c r="O4" s="5">
        <f>N4+N5</f>
        <v>73.13000000000001</v>
      </c>
      <c r="P4" s="1" t="str">
        <f>B4</f>
        <v>Lukas Kodarin</v>
      </c>
      <c r="Q4" s="1" t="str">
        <f>C4</f>
        <v>ŠK FlipCapris</v>
      </c>
      <c r="R4" s="1">
        <f>O4</f>
        <v>73.13000000000001</v>
      </c>
      <c r="S4">
        <v>3</v>
      </c>
      <c r="T4" s="1"/>
      <c r="U4" s="1"/>
      <c r="V4" s="1"/>
      <c r="W4" s="1">
        <f t="shared" si="2"/>
        <v>0</v>
      </c>
    </row>
    <row r="5" spans="1:23" ht="12.75" x14ac:dyDescent="0.2">
      <c r="A5" s="6"/>
      <c r="B5" s="7" t="s">
        <v>131</v>
      </c>
      <c r="C5" s="7" t="s">
        <v>108</v>
      </c>
      <c r="D5" s="13" t="s">
        <v>23</v>
      </c>
      <c r="E5" s="8">
        <v>7.9</v>
      </c>
      <c r="F5" s="8">
        <v>8.3000000000000007</v>
      </c>
      <c r="G5" s="8">
        <v>8.1999999999999993</v>
      </c>
      <c r="H5" s="8">
        <v>7.7</v>
      </c>
      <c r="I5" s="8">
        <v>10</v>
      </c>
      <c r="J5" s="8">
        <v>10.02</v>
      </c>
      <c r="K5" s="8"/>
      <c r="L5" s="8"/>
      <c r="M5" s="8">
        <f t="shared" si="0"/>
        <v>16.100000000000001</v>
      </c>
      <c r="N5" s="8">
        <f t="shared" si="1"/>
        <v>36.120000000000005</v>
      </c>
      <c r="O5" s="9">
        <f>N4+N5</f>
        <v>73.13000000000001</v>
      </c>
      <c r="S5">
        <v>4</v>
      </c>
      <c r="W5" s="1">
        <f t="shared" si="2"/>
        <v>0</v>
      </c>
    </row>
    <row r="6" spans="1:23" ht="12.75" x14ac:dyDescent="0.2">
      <c r="A6" s="3">
        <v>3</v>
      </c>
      <c r="B6" s="4" t="s">
        <v>130</v>
      </c>
      <c r="C6" s="4" t="s">
        <v>33</v>
      </c>
      <c r="D6" s="10" t="s">
        <v>22</v>
      </c>
      <c r="E6" s="4">
        <v>8.9</v>
      </c>
      <c r="F6" s="4">
        <v>8.9</v>
      </c>
      <c r="G6" s="4">
        <v>9</v>
      </c>
      <c r="H6" s="4">
        <v>9</v>
      </c>
      <c r="I6" s="4">
        <v>10</v>
      </c>
      <c r="J6" s="4">
        <v>8.9600000000000009</v>
      </c>
      <c r="K6" s="4"/>
      <c r="L6" s="4"/>
      <c r="M6" s="4">
        <f t="shared" si="0"/>
        <v>17.899999999999999</v>
      </c>
      <c r="N6" s="4">
        <f t="shared" si="1"/>
        <v>36.86</v>
      </c>
      <c r="O6" s="5">
        <f>N6+N7</f>
        <v>73.08</v>
      </c>
      <c r="P6" s="1" t="str">
        <f>B6</f>
        <v>Maks Sakovič</v>
      </c>
      <c r="Q6" s="1" t="str">
        <f>C6</f>
        <v>ŠD Moste</v>
      </c>
      <c r="R6" s="1">
        <f>O6</f>
        <v>73.08</v>
      </c>
      <c r="S6">
        <v>5</v>
      </c>
      <c r="W6" s="1">
        <f t="shared" si="2"/>
        <v>0</v>
      </c>
    </row>
    <row r="7" spans="1:23" ht="12.75" x14ac:dyDescent="0.2">
      <c r="A7" s="6"/>
      <c r="B7" s="7" t="s">
        <v>130</v>
      </c>
      <c r="C7" s="7" t="s">
        <v>33</v>
      </c>
      <c r="D7" s="13" t="s">
        <v>23</v>
      </c>
      <c r="E7" s="8">
        <v>8.4</v>
      </c>
      <c r="F7" s="8">
        <v>7.1</v>
      </c>
      <c r="G7" s="8">
        <v>7.7</v>
      </c>
      <c r="H7" s="8">
        <v>8</v>
      </c>
      <c r="I7" s="8">
        <v>10</v>
      </c>
      <c r="J7" s="8">
        <v>10.52</v>
      </c>
      <c r="K7" s="8"/>
      <c r="L7" s="8"/>
      <c r="M7" s="8">
        <f t="shared" si="0"/>
        <v>15.700000000000001</v>
      </c>
      <c r="N7" s="8">
        <f t="shared" si="1"/>
        <v>36.22</v>
      </c>
      <c r="O7" s="9">
        <f>N6+N7</f>
        <v>73.08</v>
      </c>
      <c r="W7" s="1">
        <f t="shared" si="2"/>
        <v>0</v>
      </c>
    </row>
    <row r="8" spans="1:23" ht="12.75" x14ac:dyDescent="0.2">
      <c r="A8" s="3">
        <v>4</v>
      </c>
      <c r="B8" s="4" t="s">
        <v>107</v>
      </c>
      <c r="C8" s="4" t="s">
        <v>33</v>
      </c>
      <c r="D8" s="10" t="s">
        <v>22</v>
      </c>
      <c r="E8" s="4">
        <v>9.1999999999999993</v>
      </c>
      <c r="F8" s="4">
        <v>8.6</v>
      </c>
      <c r="G8" s="4">
        <v>8.6999999999999993</v>
      </c>
      <c r="H8" s="4">
        <v>9.1</v>
      </c>
      <c r="I8" s="4">
        <v>10</v>
      </c>
      <c r="J8" s="4">
        <v>8.68</v>
      </c>
      <c r="K8" s="4"/>
      <c r="L8" s="4"/>
      <c r="M8" s="11">
        <f t="shared" si="0"/>
        <v>17.799999999999994</v>
      </c>
      <c r="N8" s="11">
        <f t="shared" si="1"/>
        <v>36.47999999999999</v>
      </c>
      <c r="O8" s="12">
        <f>N8+N9</f>
        <v>72.47</v>
      </c>
      <c r="P8" s="1" t="str">
        <f>B8</f>
        <v>Nikolaj Kržič</v>
      </c>
      <c r="Q8" s="1" t="str">
        <f>C8</f>
        <v>ŠD Moste</v>
      </c>
      <c r="R8" s="1">
        <f>O8</f>
        <v>72.47</v>
      </c>
      <c r="W8" s="1">
        <f t="shared" si="2"/>
        <v>0</v>
      </c>
    </row>
    <row r="9" spans="1:23" ht="12.75" x14ac:dyDescent="0.2">
      <c r="A9" s="6"/>
      <c r="B9" s="7" t="s">
        <v>107</v>
      </c>
      <c r="C9" s="7" t="s">
        <v>33</v>
      </c>
      <c r="D9" s="13" t="s">
        <v>23</v>
      </c>
      <c r="E9" s="8">
        <v>8.9</v>
      </c>
      <c r="F9" s="8">
        <v>8.6</v>
      </c>
      <c r="G9" s="8">
        <v>8.6</v>
      </c>
      <c r="H9" s="8">
        <v>8.4</v>
      </c>
      <c r="I9" s="8">
        <v>9.8000000000000007</v>
      </c>
      <c r="J9" s="8">
        <v>8.99</v>
      </c>
      <c r="K9" s="8"/>
      <c r="L9" s="8"/>
      <c r="M9" s="14">
        <f t="shared" si="0"/>
        <v>17.200000000000003</v>
      </c>
      <c r="N9" s="14">
        <f t="shared" si="1"/>
        <v>35.99</v>
      </c>
      <c r="O9" s="15">
        <f>N8+N9</f>
        <v>72.47</v>
      </c>
      <c r="P9" s="1" t="s">
        <v>24</v>
      </c>
      <c r="Q9" s="1" t="s">
        <v>24</v>
      </c>
      <c r="W9" s="1">
        <f t="shared" si="2"/>
        <v>0</v>
      </c>
    </row>
    <row r="10" spans="1:23" ht="12.75" x14ac:dyDescent="0.2">
      <c r="A10" s="3">
        <v>5</v>
      </c>
      <c r="B10" s="4" t="s">
        <v>168</v>
      </c>
      <c r="C10" s="4" t="s">
        <v>26</v>
      </c>
      <c r="D10" s="10" t="s">
        <v>22</v>
      </c>
      <c r="E10" s="4">
        <v>8.5</v>
      </c>
      <c r="F10" s="4">
        <v>8.8000000000000007</v>
      </c>
      <c r="G10" s="4">
        <v>8.9</v>
      </c>
      <c r="H10" s="4">
        <v>8.4</v>
      </c>
      <c r="I10" s="4">
        <v>9.8000000000000007</v>
      </c>
      <c r="J10" s="4">
        <v>10.15</v>
      </c>
      <c r="K10" s="4"/>
      <c r="L10" s="4"/>
      <c r="M10" s="11">
        <f t="shared" si="0"/>
        <v>17.300000000000004</v>
      </c>
      <c r="N10" s="11">
        <f t="shared" si="1"/>
        <v>37.250000000000007</v>
      </c>
      <c r="O10" s="12">
        <f>N10+N11</f>
        <v>71.12</v>
      </c>
      <c r="P10" s="1" t="str">
        <f>B10</f>
        <v>Peter Mozetič</v>
      </c>
      <c r="Q10" s="1" t="str">
        <f>C10</f>
        <v>ŠD Partizan Renče</v>
      </c>
      <c r="R10" s="1">
        <f>O10</f>
        <v>71.12</v>
      </c>
      <c r="W10" s="1">
        <f t="shared" si="2"/>
        <v>0</v>
      </c>
    </row>
    <row r="11" spans="1:23" ht="12.75" x14ac:dyDescent="0.2">
      <c r="A11" s="6"/>
      <c r="B11" s="7" t="s">
        <v>168</v>
      </c>
      <c r="C11" s="7" t="s">
        <v>26</v>
      </c>
      <c r="D11" s="13" t="s">
        <v>23</v>
      </c>
      <c r="E11" s="8">
        <v>7.7</v>
      </c>
      <c r="F11" s="8">
        <v>8</v>
      </c>
      <c r="G11" s="8">
        <v>7.7</v>
      </c>
      <c r="H11" s="8">
        <v>7.1</v>
      </c>
      <c r="I11" s="8">
        <v>9.6</v>
      </c>
      <c r="J11" s="8">
        <v>8.8699999999999992</v>
      </c>
      <c r="K11" s="8"/>
      <c r="L11" s="8"/>
      <c r="M11" s="14">
        <f t="shared" si="0"/>
        <v>15.399999999999999</v>
      </c>
      <c r="N11" s="14">
        <f t="shared" si="1"/>
        <v>33.869999999999997</v>
      </c>
      <c r="O11" s="15">
        <f>N10+N11</f>
        <v>71.12</v>
      </c>
      <c r="P11" s="1" t="s">
        <v>24</v>
      </c>
      <c r="Q11" s="1" t="s">
        <v>24</v>
      </c>
      <c r="W11" s="1">
        <f t="shared" si="2"/>
        <v>0</v>
      </c>
    </row>
    <row r="12" spans="1:23" ht="12.75" x14ac:dyDescent="0.2">
      <c r="A12" s="3">
        <v>6</v>
      </c>
      <c r="B12" s="4" t="s">
        <v>63</v>
      </c>
      <c r="C12" s="4" t="s">
        <v>60</v>
      </c>
      <c r="D12" s="10" t="s">
        <v>22</v>
      </c>
      <c r="E12" s="1">
        <v>8</v>
      </c>
      <c r="F12" s="1">
        <v>8.1</v>
      </c>
      <c r="G12" s="1">
        <v>8.3000000000000007</v>
      </c>
      <c r="H12" s="1">
        <v>7.9</v>
      </c>
      <c r="I12" s="1">
        <v>10</v>
      </c>
      <c r="J12" s="1">
        <v>8.91</v>
      </c>
      <c r="K12" s="1"/>
      <c r="L12" s="1"/>
      <c r="M12" s="41">
        <f t="shared" si="0"/>
        <v>16.100000000000005</v>
      </c>
      <c r="N12" s="41">
        <f t="shared" si="1"/>
        <v>35.010000000000005</v>
      </c>
      <c r="O12" s="12">
        <f>N12+N13</f>
        <v>69.2</v>
      </c>
      <c r="P12" s="1" t="str">
        <f>B12</f>
        <v>Jaka Bertoncelj</v>
      </c>
      <c r="Q12" s="1" t="str">
        <f>C12</f>
        <v>ŠD Matrica GYM</v>
      </c>
      <c r="R12" s="1">
        <f>O12</f>
        <v>69.2</v>
      </c>
      <c r="W12" s="1"/>
    </row>
    <row r="13" spans="1:23" ht="12.75" x14ac:dyDescent="0.2">
      <c r="A13" s="6"/>
      <c r="B13" s="7" t="s">
        <v>63</v>
      </c>
      <c r="C13" s="7" t="s">
        <v>60</v>
      </c>
      <c r="D13" s="13" t="s">
        <v>23</v>
      </c>
      <c r="E13" s="1">
        <v>7.3</v>
      </c>
      <c r="F13" s="1">
        <v>7.7</v>
      </c>
      <c r="G13" s="1">
        <v>7.7</v>
      </c>
      <c r="H13" s="1">
        <v>7.7</v>
      </c>
      <c r="I13" s="1">
        <v>10</v>
      </c>
      <c r="J13" s="1">
        <v>8.7899999999999991</v>
      </c>
      <c r="K13" s="1"/>
      <c r="L13" s="1"/>
      <c r="M13" s="41">
        <f t="shared" si="0"/>
        <v>15.399999999999999</v>
      </c>
      <c r="N13" s="41">
        <f t="shared" si="1"/>
        <v>34.19</v>
      </c>
      <c r="O13" s="15">
        <f>N12+N13</f>
        <v>69.2</v>
      </c>
      <c r="W13" s="1"/>
    </row>
    <row r="14" spans="1:23" ht="12.75" x14ac:dyDescent="0.2">
      <c r="A14" s="3">
        <v>7</v>
      </c>
      <c r="B14" s="4" t="s">
        <v>171</v>
      </c>
      <c r="C14" s="4" t="s">
        <v>26</v>
      </c>
      <c r="D14" s="10" t="s">
        <v>22</v>
      </c>
      <c r="E14" s="4">
        <v>8.4</v>
      </c>
      <c r="F14" s="4">
        <v>8.6</v>
      </c>
      <c r="G14" s="4">
        <v>8.5</v>
      </c>
      <c r="H14" s="4">
        <v>8.4</v>
      </c>
      <c r="I14" s="4">
        <v>9.8000000000000007</v>
      </c>
      <c r="J14" s="4">
        <v>8.9600000000000009</v>
      </c>
      <c r="K14" s="4"/>
      <c r="L14" s="4"/>
      <c r="M14" s="4">
        <f t="shared" si="0"/>
        <v>16.899999999999999</v>
      </c>
      <c r="N14" s="4">
        <f t="shared" si="1"/>
        <v>35.659999999999997</v>
      </c>
      <c r="O14" s="5">
        <f>N14+N15</f>
        <v>69.139999999999986</v>
      </c>
      <c r="P14" s="1" t="str">
        <f>B14</f>
        <v>Timoteo Petrovič</v>
      </c>
      <c r="Q14" s="1" t="str">
        <f>C14</f>
        <v>ŠD Partizan Renče</v>
      </c>
      <c r="R14" s="1">
        <f>O14</f>
        <v>69.139999999999986</v>
      </c>
      <c r="W14" s="1">
        <f t="shared" si="2"/>
        <v>0</v>
      </c>
    </row>
    <row r="15" spans="1:23" ht="12.75" x14ac:dyDescent="0.2">
      <c r="A15" s="6"/>
      <c r="B15" s="7" t="s">
        <v>171</v>
      </c>
      <c r="C15" s="7" t="s">
        <v>26</v>
      </c>
      <c r="D15" s="13" t="s">
        <v>23</v>
      </c>
      <c r="E15" s="8">
        <v>7.8</v>
      </c>
      <c r="F15" s="8">
        <v>7.9</v>
      </c>
      <c r="G15" s="8">
        <v>8.1</v>
      </c>
      <c r="H15" s="8">
        <v>7.5</v>
      </c>
      <c r="I15" s="8">
        <v>9.8000000000000007</v>
      </c>
      <c r="J15" s="8">
        <v>7.98</v>
      </c>
      <c r="K15" s="8"/>
      <c r="L15" s="8"/>
      <c r="M15" s="8">
        <f t="shared" si="0"/>
        <v>15.699999999999998</v>
      </c>
      <c r="N15" s="8">
        <f t="shared" si="1"/>
        <v>33.479999999999997</v>
      </c>
      <c r="O15" s="9">
        <f>N14+N15</f>
        <v>69.139999999999986</v>
      </c>
      <c r="W15" s="1">
        <f t="shared" si="2"/>
        <v>0</v>
      </c>
    </row>
    <row r="16" spans="1:23" ht="12.75" x14ac:dyDescent="0.2">
      <c r="A16" s="3">
        <v>8</v>
      </c>
      <c r="B16" s="4" t="s">
        <v>62</v>
      </c>
      <c r="C16" s="4" t="s">
        <v>60</v>
      </c>
      <c r="D16" s="10" t="s">
        <v>22</v>
      </c>
      <c r="E16" s="4">
        <v>8.6</v>
      </c>
      <c r="F16" s="4">
        <v>8.3000000000000007</v>
      </c>
      <c r="G16" s="4">
        <v>8.3000000000000007</v>
      </c>
      <c r="H16" s="4">
        <v>8.6</v>
      </c>
      <c r="I16" s="4">
        <v>10</v>
      </c>
      <c r="J16" s="4">
        <v>8.7100000000000009</v>
      </c>
      <c r="K16" s="4"/>
      <c r="L16" s="4"/>
      <c r="M16" s="11">
        <f t="shared" si="0"/>
        <v>16.899999999999999</v>
      </c>
      <c r="N16" s="11">
        <f t="shared" si="1"/>
        <v>35.61</v>
      </c>
      <c r="O16" s="12">
        <f>N16+N17</f>
        <v>69.039999999999992</v>
      </c>
      <c r="P16" s="1" t="str">
        <f>B16</f>
        <v>Jan Bertoncelj</v>
      </c>
      <c r="Q16" s="1" t="str">
        <f>C16</f>
        <v>ŠD Matrica GYM</v>
      </c>
      <c r="R16" s="1">
        <f>O16</f>
        <v>69.039999999999992</v>
      </c>
      <c r="W16" s="1">
        <f t="shared" si="2"/>
        <v>0</v>
      </c>
    </row>
    <row r="17" spans="1:36" ht="12.75" x14ac:dyDescent="0.2">
      <c r="A17" s="6"/>
      <c r="B17" s="7" t="s">
        <v>62</v>
      </c>
      <c r="C17" s="7" t="s">
        <v>60</v>
      </c>
      <c r="D17" s="13" t="s">
        <v>23</v>
      </c>
      <c r="E17" s="8">
        <v>7.4</v>
      </c>
      <c r="F17" s="8">
        <v>7.5</v>
      </c>
      <c r="G17" s="8">
        <v>7.3</v>
      </c>
      <c r="H17" s="8">
        <v>7.5</v>
      </c>
      <c r="I17" s="8">
        <v>9.9</v>
      </c>
      <c r="J17" s="8">
        <v>8.6300000000000008</v>
      </c>
      <c r="K17" s="8"/>
      <c r="L17" s="8"/>
      <c r="M17" s="14">
        <f t="shared" si="0"/>
        <v>14.899999999999999</v>
      </c>
      <c r="N17" s="14">
        <f t="shared" si="1"/>
        <v>33.43</v>
      </c>
      <c r="O17" s="15">
        <f>N16+N17</f>
        <v>69.039999999999992</v>
      </c>
      <c r="P17" s="1" t="s">
        <v>24</v>
      </c>
      <c r="Q17" s="1" t="s">
        <v>24</v>
      </c>
    </row>
    <row r="18" spans="1:36" ht="12.75" x14ac:dyDescent="0.2">
      <c r="A18" s="3">
        <v>9</v>
      </c>
      <c r="B18" s="4" t="s">
        <v>132</v>
      </c>
      <c r="C18" s="4" t="s">
        <v>89</v>
      </c>
      <c r="D18" s="10" t="s">
        <v>22</v>
      </c>
      <c r="E18" s="4">
        <v>8.5</v>
      </c>
      <c r="F18" s="4">
        <v>8.6</v>
      </c>
      <c r="G18" s="4">
        <v>8.6</v>
      </c>
      <c r="H18" s="4">
        <v>8.5</v>
      </c>
      <c r="I18" s="4">
        <v>9.6999999999999993</v>
      </c>
      <c r="J18" s="4">
        <v>8.9600000000000009</v>
      </c>
      <c r="K18" s="4"/>
      <c r="L18" s="4"/>
      <c r="M18" s="4">
        <f t="shared" si="0"/>
        <v>17.100000000000001</v>
      </c>
      <c r="N18" s="4">
        <f t="shared" si="1"/>
        <v>35.760000000000005</v>
      </c>
      <c r="O18" s="5">
        <f>N18+N19</f>
        <v>68.39</v>
      </c>
      <c r="P18" s="1" t="str">
        <f>B18</f>
        <v>Jakob Sterle</v>
      </c>
      <c r="Q18" s="1" t="str">
        <f>C18</f>
        <v>TŠD Orehovlje</v>
      </c>
      <c r="R18" s="1">
        <f>O18</f>
        <v>68.39</v>
      </c>
    </row>
    <row r="19" spans="1:36" ht="12.75" x14ac:dyDescent="0.2">
      <c r="A19" s="6"/>
      <c r="B19" s="7" t="s">
        <v>132</v>
      </c>
      <c r="C19" s="7" t="s">
        <v>89</v>
      </c>
      <c r="D19" s="13" t="s">
        <v>23</v>
      </c>
      <c r="E19" s="8">
        <v>7.5</v>
      </c>
      <c r="F19" s="8">
        <v>7.5</v>
      </c>
      <c r="G19" s="8">
        <v>7.4</v>
      </c>
      <c r="H19" s="8">
        <v>7.4</v>
      </c>
      <c r="I19" s="8">
        <v>10</v>
      </c>
      <c r="J19" s="8">
        <v>7.73</v>
      </c>
      <c r="K19" s="8"/>
      <c r="L19" s="8"/>
      <c r="M19" s="8">
        <f t="shared" si="0"/>
        <v>14.899999999999999</v>
      </c>
      <c r="N19" s="8">
        <f t="shared" si="1"/>
        <v>32.629999999999995</v>
      </c>
      <c r="O19" s="9">
        <f>N18+N19</f>
        <v>68.39</v>
      </c>
    </row>
    <row r="20" spans="1:36" ht="12.75" x14ac:dyDescent="0.2">
      <c r="A20" s="3">
        <v>10</v>
      </c>
      <c r="B20" s="4" t="s">
        <v>79</v>
      </c>
      <c r="C20" s="4" t="s">
        <v>60</v>
      </c>
      <c r="D20" s="10" t="s">
        <v>22</v>
      </c>
      <c r="E20" s="4">
        <v>8.8000000000000007</v>
      </c>
      <c r="F20" s="4">
        <v>8.1999999999999993</v>
      </c>
      <c r="G20" s="4">
        <v>8</v>
      </c>
      <c r="H20" s="4">
        <v>8.6999999999999993</v>
      </c>
      <c r="I20" s="4">
        <v>9.9</v>
      </c>
      <c r="J20" s="4">
        <v>7.96</v>
      </c>
      <c r="K20" s="4"/>
      <c r="L20" s="4"/>
      <c r="M20" s="4">
        <f t="shared" si="0"/>
        <v>16.900000000000002</v>
      </c>
      <c r="N20" s="4">
        <f t="shared" si="1"/>
        <v>34.760000000000005</v>
      </c>
      <c r="O20" s="5">
        <f>N20+N21</f>
        <v>67.680000000000007</v>
      </c>
      <c r="P20" s="1" t="str">
        <f>B20</f>
        <v>Lukas Bajt Vručinić</v>
      </c>
      <c r="Q20" s="1" t="str">
        <f>C20</f>
        <v>ŠD Matrica GYM</v>
      </c>
      <c r="R20" s="1">
        <f>O20</f>
        <v>67.680000000000007</v>
      </c>
    </row>
    <row r="21" spans="1:36" ht="12.75" x14ac:dyDescent="0.2">
      <c r="A21" s="6"/>
      <c r="B21" s="7" t="s">
        <v>79</v>
      </c>
      <c r="C21" s="7" t="s">
        <v>60</v>
      </c>
      <c r="D21" s="13" t="s">
        <v>23</v>
      </c>
      <c r="E21" s="8">
        <v>7.9</v>
      </c>
      <c r="F21" s="8">
        <v>7.7</v>
      </c>
      <c r="G21" s="8">
        <v>7.6</v>
      </c>
      <c r="H21" s="8">
        <v>8</v>
      </c>
      <c r="I21" s="8">
        <v>9.9</v>
      </c>
      <c r="J21" s="8">
        <v>7.42</v>
      </c>
      <c r="K21" s="8"/>
      <c r="L21" s="8"/>
      <c r="M21" s="8">
        <f t="shared" si="0"/>
        <v>15.600000000000001</v>
      </c>
      <c r="N21" s="8">
        <f t="shared" si="1"/>
        <v>32.92</v>
      </c>
      <c r="O21" s="9">
        <f>N20+N21</f>
        <v>67.680000000000007</v>
      </c>
    </row>
    <row r="22" spans="1:36" ht="12.75" x14ac:dyDescent="0.2">
      <c r="A22" s="3">
        <v>11</v>
      </c>
      <c r="B22" s="4" t="s">
        <v>106</v>
      </c>
      <c r="C22" s="4" t="s">
        <v>33</v>
      </c>
      <c r="D22" s="10" t="s">
        <v>22</v>
      </c>
      <c r="E22" s="10">
        <v>8.5</v>
      </c>
      <c r="F22" s="10">
        <v>8.3000000000000007</v>
      </c>
      <c r="G22" s="10">
        <v>8.5</v>
      </c>
      <c r="H22" s="10">
        <v>8.5</v>
      </c>
      <c r="I22" s="10">
        <v>9.6999999999999993</v>
      </c>
      <c r="J22" s="10">
        <v>9.18</v>
      </c>
      <c r="K22" s="10"/>
      <c r="L22" s="10"/>
      <c r="M22" s="11">
        <f t="shared" si="0"/>
        <v>16.999999999999996</v>
      </c>
      <c r="N22" s="11">
        <f t="shared" si="1"/>
        <v>35.879999999999995</v>
      </c>
      <c r="O22" s="12">
        <f>N22+N23</f>
        <v>66.989999999999995</v>
      </c>
      <c r="P22" s="1" t="str">
        <f>B22</f>
        <v>Tian Kariž</v>
      </c>
      <c r="Q22" s="1" t="str">
        <f>C22</f>
        <v>ŠD Moste</v>
      </c>
      <c r="R22" s="1">
        <f>O22</f>
        <v>66.989999999999995</v>
      </c>
      <c r="X22" s="16" t="s">
        <v>27</v>
      </c>
      <c r="Y22" s="16" t="s">
        <v>1</v>
      </c>
      <c r="Z22" s="17" t="s">
        <v>2</v>
      </c>
      <c r="AA22" s="17" t="s">
        <v>3</v>
      </c>
      <c r="AB22" s="17" t="s">
        <v>4</v>
      </c>
      <c r="AC22" s="17" t="s">
        <v>5</v>
      </c>
      <c r="AD22" s="17" t="s">
        <v>6</v>
      </c>
      <c r="AE22" s="17" t="s">
        <v>7</v>
      </c>
      <c r="AF22" s="17" t="s">
        <v>8</v>
      </c>
      <c r="AG22" s="17" t="s">
        <v>9</v>
      </c>
      <c r="AH22" s="17" t="s">
        <v>10</v>
      </c>
      <c r="AI22" s="17" t="s">
        <v>11</v>
      </c>
      <c r="AJ22" s="18" t="s">
        <v>12</v>
      </c>
    </row>
    <row r="23" spans="1:36" ht="12.75" x14ac:dyDescent="0.2">
      <c r="A23" s="6"/>
      <c r="B23" s="7" t="s">
        <v>106</v>
      </c>
      <c r="C23" s="7" t="s">
        <v>33</v>
      </c>
      <c r="D23" s="13" t="s">
        <v>23</v>
      </c>
      <c r="E23" s="13">
        <v>6.7</v>
      </c>
      <c r="F23" s="13">
        <v>7</v>
      </c>
      <c r="G23" s="13">
        <v>6.9</v>
      </c>
      <c r="H23" s="13">
        <v>7</v>
      </c>
      <c r="I23" s="13">
        <v>9</v>
      </c>
      <c r="J23" s="13">
        <v>8.2100000000000009</v>
      </c>
      <c r="K23" s="13"/>
      <c r="L23" s="13"/>
      <c r="M23" s="14">
        <f t="shared" si="0"/>
        <v>13.900000000000002</v>
      </c>
      <c r="N23" s="14">
        <f t="shared" si="1"/>
        <v>31.110000000000003</v>
      </c>
      <c r="O23" s="15">
        <f>N22+N23</f>
        <v>66.989999999999995</v>
      </c>
      <c r="X23" s="4" t="s">
        <v>129</v>
      </c>
      <c r="Y23" s="4" t="s">
        <v>60</v>
      </c>
      <c r="Z23" s="10" t="s">
        <v>22</v>
      </c>
      <c r="AA23" s="10">
        <v>8.1</v>
      </c>
      <c r="AB23" s="10">
        <v>7.3</v>
      </c>
      <c r="AC23" s="10">
        <v>7.2</v>
      </c>
      <c r="AD23" s="10">
        <v>8.6</v>
      </c>
      <c r="AE23" s="10">
        <v>9.5</v>
      </c>
      <c r="AF23" s="10">
        <v>8.24</v>
      </c>
      <c r="AG23" s="10"/>
      <c r="AH23" s="10"/>
      <c r="AI23" s="19">
        <f>SUM(AA23:AD23)-MAX(AA23:AD23)-MIN(AA23:AD23)</f>
        <v>15.399999999999995</v>
      </c>
      <c r="AJ23" s="19">
        <f>IF(AI23+SUM(AE23:AG23)-AH23 &lt; 0,0,AI23+SUM(AE23:AG23)-AH23)</f>
        <v>33.14</v>
      </c>
    </row>
    <row r="24" spans="1:36" ht="12.75" x14ac:dyDescent="0.2">
      <c r="A24" s="3">
        <v>12</v>
      </c>
      <c r="B24" s="4" t="s">
        <v>170</v>
      </c>
      <c r="C24" s="4" t="s">
        <v>26</v>
      </c>
      <c r="D24" s="10" t="s">
        <v>22</v>
      </c>
      <c r="E24" s="4">
        <v>7.8</v>
      </c>
      <c r="F24" s="4">
        <v>8.5</v>
      </c>
      <c r="G24" s="4">
        <v>8.1999999999999993</v>
      </c>
      <c r="H24" s="4">
        <v>7.2</v>
      </c>
      <c r="I24" s="4">
        <v>9.8000000000000007</v>
      </c>
      <c r="J24" s="4">
        <v>10.5</v>
      </c>
      <c r="K24" s="4"/>
      <c r="L24" s="4"/>
      <c r="M24" s="11">
        <f t="shared" si="0"/>
        <v>16</v>
      </c>
      <c r="N24" s="11">
        <f t="shared" si="1"/>
        <v>36.299999999999997</v>
      </c>
      <c r="O24" s="12">
        <f>N24+N25</f>
        <v>66.52</v>
      </c>
      <c r="P24" s="1" t="str">
        <f>B24</f>
        <v>Štefan Petelin</v>
      </c>
      <c r="Q24" s="1" t="str">
        <f>C24</f>
        <v>ŠD Partizan Renče</v>
      </c>
      <c r="R24" s="1">
        <f>O24</f>
        <v>66.52</v>
      </c>
      <c r="X24" s="7" t="s">
        <v>129</v>
      </c>
      <c r="Y24" s="7" t="s">
        <v>60</v>
      </c>
      <c r="Z24" s="13" t="s">
        <v>23</v>
      </c>
      <c r="AA24" s="13">
        <v>7.4</v>
      </c>
      <c r="AB24" s="13">
        <v>7.5</v>
      </c>
      <c r="AC24" s="13">
        <v>7.5</v>
      </c>
      <c r="AD24" s="13">
        <v>7.3</v>
      </c>
      <c r="AE24" s="13">
        <v>9.4</v>
      </c>
      <c r="AF24" s="13">
        <v>8.0500000000000007</v>
      </c>
      <c r="AG24" s="13"/>
      <c r="AH24" s="13"/>
      <c r="AI24" s="20">
        <f t="shared" ref="AI24:AI34" si="3">SUM(AA24:AD24)-MAX(AA24:AD24)-MIN(AA24:AD24)</f>
        <v>14.899999999999999</v>
      </c>
      <c r="AJ24" s="20">
        <f t="shared" ref="AJ24:AJ34" si="4">IF(AI24+SUM(AE24:AG24)-AH24 &lt; 0,0,AI24+SUM(AE24:AG24)-AH24)</f>
        <v>32.35</v>
      </c>
    </row>
    <row r="25" spans="1:36" ht="12.75" x14ac:dyDescent="0.2">
      <c r="A25" s="6"/>
      <c r="B25" s="7" t="s">
        <v>170</v>
      </c>
      <c r="C25" s="7" t="s">
        <v>26</v>
      </c>
      <c r="D25" s="13" t="s">
        <v>23</v>
      </c>
      <c r="E25" s="8">
        <v>7</v>
      </c>
      <c r="F25" s="8">
        <v>6.9</v>
      </c>
      <c r="G25" s="8">
        <v>6.9</v>
      </c>
      <c r="H25" s="8">
        <v>6.5</v>
      </c>
      <c r="I25" s="8">
        <v>9.3000000000000007</v>
      </c>
      <c r="J25" s="8">
        <v>7.12</v>
      </c>
      <c r="K25" s="8"/>
      <c r="L25" s="8"/>
      <c r="M25" s="14">
        <f t="shared" si="0"/>
        <v>13.8</v>
      </c>
      <c r="N25" s="14">
        <f t="shared" si="1"/>
        <v>30.220000000000002</v>
      </c>
      <c r="O25" s="15">
        <f>N24+N25</f>
        <v>66.52</v>
      </c>
      <c r="P25" s="1" t="s">
        <v>24</v>
      </c>
      <c r="Q25" s="1" t="s">
        <v>24</v>
      </c>
      <c r="X25" s="4" t="s">
        <v>63</v>
      </c>
      <c r="Y25" s="4" t="s">
        <v>60</v>
      </c>
      <c r="Z25" s="10" t="s">
        <v>22</v>
      </c>
      <c r="AA25" s="4">
        <v>8</v>
      </c>
      <c r="AB25" s="4">
        <v>8.1</v>
      </c>
      <c r="AC25" s="4">
        <v>8.3000000000000007</v>
      </c>
      <c r="AD25" s="4">
        <v>7.9</v>
      </c>
      <c r="AE25" s="4">
        <v>10</v>
      </c>
      <c r="AF25" s="4">
        <v>8.91</v>
      </c>
      <c r="AG25" s="4"/>
      <c r="AH25" s="4"/>
      <c r="AI25" s="19">
        <f t="shared" si="3"/>
        <v>16.100000000000001</v>
      </c>
      <c r="AJ25" s="19">
        <f t="shared" si="4"/>
        <v>35.010000000000005</v>
      </c>
    </row>
    <row r="26" spans="1:36" ht="12.75" x14ac:dyDescent="0.2">
      <c r="A26" s="3">
        <v>13</v>
      </c>
      <c r="B26" s="4" t="s">
        <v>129</v>
      </c>
      <c r="C26" s="4" t="s">
        <v>60</v>
      </c>
      <c r="D26" s="10" t="s">
        <v>22</v>
      </c>
      <c r="E26" s="4">
        <v>8.1</v>
      </c>
      <c r="F26" s="4">
        <v>7.3</v>
      </c>
      <c r="G26" s="4">
        <v>7.2</v>
      </c>
      <c r="H26" s="4">
        <v>8.6</v>
      </c>
      <c r="I26" s="4">
        <v>9.5</v>
      </c>
      <c r="J26" s="4">
        <v>8.24</v>
      </c>
      <c r="K26" s="4"/>
      <c r="L26" s="4"/>
      <c r="M26" s="4">
        <f t="shared" si="0"/>
        <v>15.399999999999997</v>
      </c>
      <c r="N26" s="4">
        <f t="shared" si="1"/>
        <v>33.14</v>
      </c>
      <c r="O26" s="5">
        <f>N26+N27</f>
        <v>65.490000000000009</v>
      </c>
      <c r="P26" s="1" t="str">
        <f>B26</f>
        <v>Damjan Vukotić</v>
      </c>
      <c r="Q26" s="1" t="str">
        <f>C26</f>
        <v>ŠD Matrica GYM</v>
      </c>
      <c r="R26" s="1">
        <f>O26</f>
        <v>65.490000000000009</v>
      </c>
      <c r="X26" s="7" t="s">
        <v>63</v>
      </c>
      <c r="Y26" s="7" t="s">
        <v>60</v>
      </c>
      <c r="Z26" s="13" t="s">
        <v>23</v>
      </c>
      <c r="AA26" s="8">
        <v>7.3</v>
      </c>
      <c r="AB26" s="8">
        <v>7.7</v>
      </c>
      <c r="AC26" s="8">
        <v>7.7</v>
      </c>
      <c r="AD26" s="8">
        <v>7.7</v>
      </c>
      <c r="AE26" s="8">
        <v>10</v>
      </c>
      <c r="AF26" s="8">
        <v>8.7899999999999991</v>
      </c>
      <c r="AG26" s="8"/>
      <c r="AH26" s="8"/>
      <c r="AI26" s="20">
        <f t="shared" si="3"/>
        <v>15.399999999999999</v>
      </c>
      <c r="AJ26" s="20">
        <f t="shared" si="4"/>
        <v>34.19</v>
      </c>
    </row>
    <row r="27" spans="1:36" ht="12.75" x14ac:dyDescent="0.2">
      <c r="A27" s="6"/>
      <c r="B27" s="7" t="s">
        <v>129</v>
      </c>
      <c r="C27" s="7" t="s">
        <v>60</v>
      </c>
      <c r="D27" s="13" t="s">
        <v>23</v>
      </c>
      <c r="E27" s="8">
        <v>7.4</v>
      </c>
      <c r="F27" s="8">
        <v>7.5</v>
      </c>
      <c r="G27" s="8">
        <v>7.5</v>
      </c>
      <c r="H27" s="8">
        <v>7.3</v>
      </c>
      <c r="I27" s="8">
        <v>9.4</v>
      </c>
      <c r="J27" s="8">
        <v>8.0500000000000007</v>
      </c>
      <c r="K27" s="8"/>
      <c r="L27" s="8"/>
      <c r="M27" s="8">
        <f t="shared" si="0"/>
        <v>14.899999999999999</v>
      </c>
      <c r="N27" s="8">
        <f t="shared" si="1"/>
        <v>32.35</v>
      </c>
      <c r="O27" s="9">
        <f>N26+N27</f>
        <v>65.490000000000009</v>
      </c>
      <c r="X27" s="4" t="s">
        <v>62</v>
      </c>
      <c r="Y27" s="4" t="s">
        <v>60</v>
      </c>
      <c r="Z27" s="10" t="s">
        <v>22</v>
      </c>
      <c r="AA27" s="4">
        <v>8.6</v>
      </c>
      <c r="AB27" s="4">
        <v>8.3000000000000007</v>
      </c>
      <c r="AC27" s="4">
        <v>8.3000000000000007</v>
      </c>
      <c r="AD27" s="4">
        <v>8.6</v>
      </c>
      <c r="AE27" s="4">
        <v>10</v>
      </c>
      <c r="AF27" s="4">
        <v>8.7100000000000009</v>
      </c>
      <c r="AG27" s="4"/>
      <c r="AH27" s="4"/>
      <c r="AI27" s="19">
        <f t="shared" si="3"/>
        <v>16.899999999999995</v>
      </c>
      <c r="AJ27" s="19">
        <f t="shared" si="4"/>
        <v>35.61</v>
      </c>
    </row>
    <row r="28" spans="1:36" ht="12.75" x14ac:dyDescent="0.2">
      <c r="A28" s="3">
        <v>14</v>
      </c>
      <c r="B28" s="4" t="s">
        <v>169</v>
      </c>
      <c r="C28" s="4" t="s">
        <v>26</v>
      </c>
      <c r="D28" s="10" t="s">
        <v>22</v>
      </c>
      <c r="E28" s="32">
        <v>7.9</v>
      </c>
      <c r="F28" s="4">
        <v>8.3000000000000007</v>
      </c>
      <c r="G28" s="4">
        <v>8</v>
      </c>
      <c r="H28" s="4">
        <v>7.6</v>
      </c>
      <c r="I28" s="4">
        <v>9.6999999999999993</v>
      </c>
      <c r="J28" s="4">
        <v>8.01</v>
      </c>
      <c r="K28" s="4"/>
      <c r="L28" s="4"/>
      <c r="M28" s="4">
        <f t="shared" si="0"/>
        <v>15.900000000000002</v>
      </c>
      <c r="N28" s="4">
        <f t="shared" si="1"/>
        <v>33.61</v>
      </c>
      <c r="O28" s="5">
        <f>N28+N29</f>
        <v>64.709999999999994</v>
      </c>
      <c r="P28" s="1" t="str">
        <f>B28</f>
        <v>Svit Medvešček</v>
      </c>
      <c r="Q28" s="1" t="str">
        <f>C28</f>
        <v>ŠD Partizan Renče</v>
      </c>
      <c r="R28" s="1">
        <f>O28</f>
        <v>64.709999999999994</v>
      </c>
      <c r="X28" s="7" t="s">
        <v>62</v>
      </c>
      <c r="Y28" s="7" t="s">
        <v>60</v>
      </c>
      <c r="Z28" s="13" t="s">
        <v>23</v>
      </c>
      <c r="AA28" s="8">
        <v>7.4</v>
      </c>
      <c r="AB28" s="8">
        <v>7.5</v>
      </c>
      <c r="AC28" s="8">
        <v>7.3</v>
      </c>
      <c r="AD28" s="8">
        <v>7.5</v>
      </c>
      <c r="AE28" s="8">
        <v>9.9</v>
      </c>
      <c r="AF28" s="8">
        <v>8.6300000000000008</v>
      </c>
      <c r="AG28" s="8"/>
      <c r="AH28" s="8"/>
      <c r="AI28" s="20">
        <f t="shared" si="3"/>
        <v>14.899999999999999</v>
      </c>
      <c r="AJ28" s="20">
        <f t="shared" si="4"/>
        <v>33.43</v>
      </c>
    </row>
    <row r="29" spans="1:36" ht="12.75" x14ac:dyDescent="0.2">
      <c r="A29" s="6"/>
      <c r="B29" s="7" t="s">
        <v>169</v>
      </c>
      <c r="C29" s="7" t="s">
        <v>26</v>
      </c>
      <c r="D29" s="13" t="s">
        <v>23</v>
      </c>
      <c r="E29" s="8">
        <v>6.6</v>
      </c>
      <c r="F29" s="8">
        <v>7.1</v>
      </c>
      <c r="G29" s="8">
        <v>7.1</v>
      </c>
      <c r="H29" s="8">
        <v>6.4</v>
      </c>
      <c r="I29" s="8">
        <v>9.5</v>
      </c>
      <c r="J29" s="8">
        <v>7.9</v>
      </c>
      <c r="K29" s="8"/>
      <c r="L29" s="8"/>
      <c r="M29" s="8">
        <f t="shared" si="0"/>
        <v>13.699999999999998</v>
      </c>
      <c r="N29" s="8">
        <f t="shared" si="1"/>
        <v>31.099999999999994</v>
      </c>
      <c r="O29" s="9">
        <f>N28+N29</f>
        <v>64.709999999999994</v>
      </c>
      <c r="X29" s="4" t="s">
        <v>79</v>
      </c>
      <c r="Y29" s="4" t="s">
        <v>60</v>
      </c>
      <c r="Z29" s="10" t="s">
        <v>22</v>
      </c>
      <c r="AA29" s="4">
        <v>8.8000000000000007</v>
      </c>
      <c r="AB29" s="4">
        <v>8.1999999999999993</v>
      </c>
      <c r="AC29" s="4">
        <v>8</v>
      </c>
      <c r="AD29" s="4">
        <v>8.6999999999999993</v>
      </c>
      <c r="AE29" s="4">
        <v>9.9</v>
      </c>
      <c r="AF29" s="4">
        <v>7.96</v>
      </c>
      <c r="AG29" s="4"/>
      <c r="AH29" s="4"/>
      <c r="AI29" s="19">
        <f t="shared" si="3"/>
        <v>16.900000000000002</v>
      </c>
      <c r="AJ29" s="19">
        <f t="shared" si="4"/>
        <v>34.760000000000005</v>
      </c>
    </row>
    <row r="30" spans="1:36" ht="12.75" x14ac:dyDescent="0.2">
      <c r="A30" s="3">
        <v>15</v>
      </c>
      <c r="B30" s="4" t="s">
        <v>64</v>
      </c>
      <c r="C30" s="4" t="s">
        <v>60</v>
      </c>
      <c r="D30" s="10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N30+N31</f>
        <v>0</v>
      </c>
      <c r="P30" s="1" t="str">
        <f>B30</f>
        <v>Luka Rupnik</v>
      </c>
      <c r="Q30" s="1" t="str">
        <f>C30</f>
        <v>ŠD Matrica GYM</v>
      </c>
      <c r="R30" s="1">
        <f>O30</f>
        <v>0</v>
      </c>
      <c r="X30" s="7" t="s">
        <v>79</v>
      </c>
      <c r="Y30" s="7" t="s">
        <v>60</v>
      </c>
      <c r="Z30" s="13" t="s">
        <v>23</v>
      </c>
      <c r="AA30" s="8">
        <v>7.9</v>
      </c>
      <c r="AB30" s="8">
        <v>7.7</v>
      </c>
      <c r="AC30" s="8">
        <v>7.6</v>
      </c>
      <c r="AD30" s="8">
        <v>8</v>
      </c>
      <c r="AE30" s="8">
        <v>9.9</v>
      </c>
      <c r="AF30" s="8">
        <v>7.42</v>
      </c>
      <c r="AG30" s="8"/>
      <c r="AH30" s="8"/>
      <c r="AI30" s="20">
        <f t="shared" si="3"/>
        <v>15.600000000000003</v>
      </c>
      <c r="AJ30" s="20">
        <f t="shared" si="4"/>
        <v>32.92</v>
      </c>
    </row>
    <row r="31" spans="1:36" ht="12.75" x14ac:dyDescent="0.2">
      <c r="A31" s="6"/>
      <c r="B31" s="7" t="s">
        <v>64</v>
      </c>
      <c r="C31" s="7" t="s">
        <v>60</v>
      </c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N30+N31</f>
        <v>0</v>
      </c>
      <c r="X31" s="4"/>
      <c r="Y31" s="4"/>
      <c r="Z31" s="10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v>16</v>
      </c>
      <c r="B32" s="4" t="s">
        <v>203</v>
      </c>
      <c r="C32" s="4" t="s">
        <v>28</v>
      </c>
      <c r="D32" s="10" t="s">
        <v>22</v>
      </c>
      <c r="E32" s="4"/>
      <c r="F32" s="4"/>
      <c r="G32" s="4"/>
      <c r="H32" s="4"/>
      <c r="I32" s="4"/>
      <c r="J32" s="4"/>
      <c r="K32" s="4"/>
      <c r="L32" s="4"/>
      <c r="M32" s="11">
        <f t="shared" si="0"/>
        <v>0</v>
      </c>
      <c r="N32" s="11">
        <f t="shared" si="1"/>
        <v>0</v>
      </c>
      <c r="O32" s="5">
        <f>N32+N33</f>
        <v>0</v>
      </c>
      <c r="P32" s="1" t="str">
        <f>B32</f>
        <v>Noel Smerdu Domicelj</v>
      </c>
      <c r="Q32" s="1" t="str">
        <f>C32</f>
        <v>ŠD Šentilj</v>
      </c>
      <c r="R32" s="1">
        <f>O32</f>
        <v>0</v>
      </c>
      <c r="X32" s="7"/>
      <c r="Y32" s="7"/>
      <c r="Z32" s="13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6" ht="12.75" x14ac:dyDescent="0.2">
      <c r="A33" s="6"/>
      <c r="B33" s="7" t="s">
        <v>203</v>
      </c>
      <c r="C33" s="7" t="s">
        <v>28</v>
      </c>
      <c r="D33" s="13" t="s">
        <v>23</v>
      </c>
      <c r="E33" s="8"/>
      <c r="F33" s="8"/>
      <c r="G33" s="8"/>
      <c r="H33" s="8"/>
      <c r="I33" s="8"/>
      <c r="J33" s="8"/>
      <c r="K33" s="8"/>
      <c r="L33" s="8"/>
      <c r="M33" s="14">
        <f t="shared" si="0"/>
        <v>0</v>
      </c>
      <c r="N33" s="14">
        <f t="shared" si="1"/>
        <v>0</v>
      </c>
      <c r="O33" s="9">
        <f>N32+N33</f>
        <v>0</v>
      </c>
      <c r="P33" s="1"/>
      <c r="Q33" s="1"/>
      <c r="X33" s="4"/>
      <c r="Y33" s="4"/>
      <c r="Z33" s="10"/>
      <c r="AA33" s="4"/>
      <c r="AB33" s="4"/>
      <c r="AC33" s="4"/>
      <c r="AD33" s="4"/>
      <c r="AE33" s="4"/>
      <c r="AF33" s="4"/>
      <c r="AG33" s="4"/>
      <c r="AH33" s="4"/>
      <c r="AI33" s="19">
        <f t="shared" si="3"/>
        <v>0</v>
      </c>
      <c r="AJ33" s="19">
        <f t="shared" si="4"/>
        <v>0</v>
      </c>
    </row>
    <row r="34" spans="1:36" ht="12.75" x14ac:dyDescent="0.2">
      <c r="A34" s="3">
        <v>17</v>
      </c>
      <c r="B34" s="4"/>
      <c r="C34" s="4"/>
      <c r="D34" s="10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  <c r="X34" s="7"/>
      <c r="Y34" s="7"/>
      <c r="Z34" s="13"/>
      <c r="AA34" s="8"/>
      <c r="AB34" s="8"/>
      <c r="AC34" s="8"/>
      <c r="AD34" s="8"/>
      <c r="AE34" s="8"/>
      <c r="AF34" s="8"/>
      <c r="AG34" s="8"/>
      <c r="AH34" s="8"/>
      <c r="AI34" s="20">
        <f t="shared" si="3"/>
        <v>0</v>
      </c>
      <c r="AJ34" s="20">
        <f t="shared" si="4"/>
        <v>0</v>
      </c>
    </row>
    <row r="35" spans="1:36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N34+N35</f>
        <v>0</v>
      </c>
      <c r="P35" s="1" t="s">
        <v>24</v>
      </c>
      <c r="Q35" s="1" t="s">
        <v>24</v>
      </c>
    </row>
    <row r="36" spans="1:36" ht="12.75" x14ac:dyDescent="0.2">
      <c r="A36" s="3">
        <v>18</v>
      </c>
      <c r="B36" s="4"/>
      <c r="C36" s="4"/>
      <c r="D36" s="10" t="s">
        <v>22</v>
      </c>
      <c r="E36" s="10"/>
      <c r="F36" s="10"/>
      <c r="G36" s="10"/>
      <c r="H36" s="10"/>
      <c r="I36" s="10"/>
      <c r="J36" s="10"/>
      <c r="K36" s="10"/>
      <c r="L36" s="10"/>
      <c r="M36" s="11">
        <f t="shared" si="5"/>
        <v>0</v>
      </c>
      <c r="N36" s="11">
        <f t="shared" si="6"/>
        <v>0</v>
      </c>
      <c r="O36" s="12">
        <f>N36+N37</f>
        <v>0</v>
      </c>
      <c r="P36" s="1">
        <f>B36</f>
        <v>0</v>
      </c>
      <c r="Q36" s="1">
        <f>C36</f>
        <v>0</v>
      </c>
      <c r="R36" s="1">
        <f>O36</f>
        <v>0</v>
      </c>
      <c r="X36" s="16" t="s">
        <v>29</v>
      </c>
      <c r="Y36" s="16" t="s">
        <v>18</v>
      </c>
      <c r="Z36" s="16" t="s">
        <v>19</v>
      </c>
      <c r="AA36" s="21"/>
      <c r="AB36" s="16" t="s">
        <v>30</v>
      </c>
      <c r="AC36" s="16">
        <f>AJ23</f>
        <v>33.14</v>
      </c>
      <c r="AD36" s="16">
        <f>AJ25</f>
        <v>35.010000000000005</v>
      </c>
      <c r="AE36" s="16">
        <f>AJ27</f>
        <v>35.61</v>
      </c>
      <c r="AF36" s="16">
        <f>AJ29</f>
        <v>34.760000000000005</v>
      </c>
      <c r="AG36" s="16">
        <f>AJ31</f>
        <v>0</v>
      </c>
      <c r="AH36" s="16">
        <f>AJ33</f>
        <v>0</v>
      </c>
    </row>
    <row r="37" spans="1:36" ht="12.75" x14ac:dyDescent="0.2">
      <c r="A37" s="6"/>
      <c r="B37" s="7"/>
      <c r="C37" s="7"/>
      <c r="D37" s="13" t="s">
        <v>23</v>
      </c>
      <c r="E37" s="13"/>
      <c r="F37" s="13"/>
      <c r="G37" s="13"/>
      <c r="H37" s="13"/>
      <c r="I37" s="13"/>
      <c r="J37" s="13"/>
      <c r="K37" s="13"/>
      <c r="L37" s="13"/>
      <c r="M37" s="14">
        <f t="shared" si="5"/>
        <v>0</v>
      </c>
      <c r="N37" s="14">
        <f t="shared" si="6"/>
        <v>0</v>
      </c>
      <c r="O37" s="15">
        <f>N36+N37</f>
        <v>0</v>
      </c>
      <c r="X37" s="1" t="str">
        <f>Y23</f>
        <v>ŠD Matrica GYM</v>
      </c>
      <c r="Y37" s="1">
        <f>LARGE(AC36:AH36,1)+LARGE(AC36:AH36,2)+LARGE(AC36:AH36,3)+LARGE(AC36:AH36,4)</f>
        <v>138.52000000000001</v>
      </c>
      <c r="Z37" s="1">
        <f>LARGE(AC37:AH37,1)+LARGE(AC37:AH37,2)+LARGE(AC37:AH37,3)+LARGE(AC37:AH37,4)</f>
        <v>132.89000000000001</v>
      </c>
      <c r="AB37" s="16" t="s">
        <v>31</v>
      </c>
      <c r="AC37" s="16">
        <f>AJ24</f>
        <v>32.35</v>
      </c>
      <c r="AD37" s="16">
        <f>AJ26</f>
        <v>34.19</v>
      </c>
      <c r="AE37" s="16">
        <f>AJ28</f>
        <v>33.43</v>
      </c>
      <c r="AF37" s="16">
        <f>AJ30</f>
        <v>32.92</v>
      </c>
      <c r="AG37" s="16">
        <f>AJ32</f>
        <v>0</v>
      </c>
      <c r="AH37" s="16">
        <f>AJ34</f>
        <v>0</v>
      </c>
    </row>
    <row r="38" spans="1:36" ht="12.75" x14ac:dyDescent="0.2">
      <c r="A38" s="3">
        <v>19</v>
      </c>
      <c r="B38" s="4"/>
      <c r="C38" s="1"/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6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6" ht="12.75" x14ac:dyDescent="0.2">
      <c r="A40" s="3">
        <v>20</v>
      </c>
      <c r="B40" s="4"/>
      <c r="C40" s="1"/>
      <c r="D40" s="10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6" ht="12.75" x14ac:dyDescent="0.2">
      <c r="A41" s="6"/>
      <c r="B41" s="7"/>
      <c r="C41" s="7"/>
      <c r="D41" s="13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6" ht="12.75" x14ac:dyDescent="0.2">
      <c r="A42" s="3"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6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6" ht="12.75" x14ac:dyDescent="0.2">
      <c r="A44" s="3"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6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6" ht="12.75" x14ac:dyDescent="0.2">
      <c r="A46" s="3"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6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6" ht="12.75" x14ac:dyDescent="0.2">
      <c r="A48" s="3"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97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ref="M98:M103" si="9">SUM(E98:H98)-MIN(E98:H98)-MAX(E98:H98)</f>
        <v>0</v>
      </c>
      <c r="N98" s="4">
        <f t="shared" ref="N98:N103" si="10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9"/>
        <v>0</v>
      </c>
      <c r="N99" s="8">
        <f t="shared" si="10"/>
        <v>0</v>
      </c>
      <c r="O99" s="9">
        <f>N98+N99</f>
        <v>0</v>
      </c>
    </row>
    <row r="100" spans="1:18" ht="12.75" x14ac:dyDescent="0.2">
      <c r="A100" s="3"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9"/>
        <v>0</v>
      </c>
      <c r="N100" s="4">
        <f t="shared" si="10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9"/>
        <v>0</v>
      </c>
      <c r="N101" s="8">
        <f t="shared" si="10"/>
        <v>0</v>
      </c>
      <c r="O101" s="9">
        <f>N100+N101</f>
        <v>0</v>
      </c>
    </row>
    <row r="102" spans="1:18" ht="12.75" x14ac:dyDescent="0.2">
      <c r="A102" s="3">
        <v>51</v>
      </c>
      <c r="B102" s="4"/>
      <c r="C102" s="4"/>
      <c r="D102" s="10" t="s">
        <v>22</v>
      </c>
      <c r="E102" s="4"/>
      <c r="F102" s="4"/>
      <c r="G102" s="4"/>
      <c r="H102" s="4"/>
      <c r="I102" s="4"/>
      <c r="J102" s="4"/>
      <c r="K102" s="4"/>
      <c r="L102" s="4"/>
      <c r="M102" s="4">
        <f t="shared" si="9"/>
        <v>0</v>
      </c>
      <c r="N102" s="4">
        <f t="shared" si="10"/>
        <v>0</v>
      </c>
      <c r="O102" s="5">
        <f>N102+N103</f>
        <v>0</v>
      </c>
      <c r="P102" s="1">
        <f>B102</f>
        <v>0</v>
      </c>
      <c r="Q102" s="1">
        <f>C102</f>
        <v>0</v>
      </c>
      <c r="R102" s="1">
        <f>O102</f>
        <v>0</v>
      </c>
    </row>
    <row r="103" spans="1:18" ht="12.75" x14ac:dyDescent="0.2">
      <c r="A103" s="6"/>
      <c r="B103" s="7"/>
      <c r="C103" s="7"/>
      <c r="D103" s="13" t="s">
        <v>23</v>
      </c>
      <c r="E103" s="8"/>
      <c r="F103" s="8"/>
      <c r="G103" s="8"/>
      <c r="H103" s="8"/>
      <c r="I103" s="8"/>
      <c r="J103" s="8"/>
      <c r="K103" s="8"/>
      <c r="L103" s="8"/>
      <c r="M103" s="8">
        <f t="shared" si="9"/>
        <v>0</v>
      </c>
      <c r="N103" s="8">
        <f t="shared" si="10"/>
        <v>0</v>
      </c>
      <c r="O103" s="9">
        <f>N102+N103</f>
        <v>0</v>
      </c>
    </row>
  </sheetData>
  <autoFilter ref="B1:R103" xr:uid="{00000000-0009-0000-0000-000001000000}">
    <sortState xmlns:xlrd2="http://schemas.microsoft.com/office/spreadsheetml/2017/richdata2" ref="B2:R103">
      <sortCondition descending="1" ref="O1:O103"/>
    </sortState>
  </autoFilter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1.10.2022&amp;RCI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  <pageSetUpPr fitToPage="1"/>
  </sheetPr>
  <dimension ref="A1:AJ101"/>
  <sheetViews>
    <sheetView workbookViewId="0">
      <selection activeCell="S1" sqref="S1:W9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7.7109375" bestFit="1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8" customFormat="1" ht="15.75" customHeight="1" x14ac:dyDescent="0.2">
      <c r="A1" s="25" t="s">
        <v>100</v>
      </c>
      <c r="B1" s="25" t="s">
        <v>32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  <c r="X1" s="25"/>
      <c r="Y1" s="25"/>
      <c r="Z1" s="25"/>
      <c r="AA1" s="25"/>
    </row>
    <row r="2" spans="1:36" ht="15.75" customHeight="1" x14ac:dyDescent="0.2">
      <c r="A2" s="3">
        <v>1</v>
      </c>
      <c r="B2" s="4" t="s">
        <v>91</v>
      </c>
      <c r="C2" s="4" t="s">
        <v>89</v>
      </c>
      <c r="D2" s="4" t="s">
        <v>22</v>
      </c>
      <c r="E2" s="4">
        <v>7</v>
      </c>
      <c r="F2" s="4">
        <v>6.9</v>
      </c>
      <c r="G2" s="4">
        <v>7</v>
      </c>
      <c r="H2" s="4">
        <v>6.3</v>
      </c>
      <c r="I2" s="4">
        <v>7.3</v>
      </c>
      <c r="J2" s="4">
        <v>10.01</v>
      </c>
      <c r="K2" s="4"/>
      <c r="L2" s="4"/>
      <c r="M2" s="4">
        <f t="shared" ref="M2:M33" si="0">SUM(E2:H2)-MIN(E2:H2)-MAX(E2:H2)</f>
        <v>13.899999999999999</v>
      </c>
      <c r="N2" s="4">
        <f t="shared" ref="N2:N33" si="1">IF(M2+SUM(I2:K2)-L2 &lt; 0,0,M2+SUM(I2:K2)-L2)</f>
        <v>31.209999999999997</v>
      </c>
      <c r="O2" s="5">
        <f>N2+N3</f>
        <v>74.319999999999993</v>
      </c>
      <c r="P2" s="1" t="str">
        <f>B2</f>
        <v>Yenny Nemec Almonte</v>
      </c>
      <c r="Q2" s="1" t="str">
        <f>C2</f>
        <v>TŠD Orehovlje</v>
      </c>
      <c r="R2" s="1">
        <f>O2</f>
        <v>74.319999999999993</v>
      </c>
      <c r="S2">
        <v>1</v>
      </c>
      <c r="T2" s="35" t="s">
        <v>89</v>
      </c>
      <c r="U2" s="1">
        <v>122.06999999999998</v>
      </c>
      <c r="V2" s="1">
        <v>147.19999999999999</v>
      </c>
      <c r="W2" s="1">
        <f t="shared" ref="W2:W9" si="2">U2+V2</f>
        <v>269.27</v>
      </c>
    </row>
    <row r="3" spans="1:36" ht="15.75" customHeight="1" x14ac:dyDescent="0.2">
      <c r="A3" s="6"/>
      <c r="B3" s="7" t="s">
        <v>91</v>
      </c>
      <c r="C3" s="7" t="s">
        <v>89</v>
      </c>
      <c r="D3" s="8" t="s">
        <v>23</v>
      </c>
      <c r="E3" s="8">
        <v>8.1999999999999993</v>
      </c>
      <c r="F3" s="8">
        <v>8.4</v>
      </c>
      <c r="G3" s="8">
        <v>7.7</v>
      </c>
      <c r="H3" s="8">
        <v>7.7</v>
      </c>
      <c r="I3" s="8">
        <v>9</v>
      </c>
      <c r="J3" s="8">
        <v>12.21</v>
      </c>
      <c r="K3" s="8">
        <v>6</v>
      </c>
      <c r="L3" s="8"/>
      <c r="M3" s="8">
        <f t="shared" si="0"/>
        <v>15.9</v>
      </c>
      <c r="N3" s="8">
        <f t="shared" si="1"/>
        <v>43.11</v>
      </c>
      <c r="O3" s="9">
        <f>N2+N3</f>
        <v>74.319999999999993</v>
      </c>
      <c r="S3">
        <v>2</v>
      </c>
      <c r="T3" t="s">
        <v>26</v>
      </c>
      <c r="U3">
        <v>124.85</v>
      </c>
      <c r="V3">
        <v>141.23999999999998</v>
      </c>
      <c r="W3" s="1">
        <f t="shared" si="2"/>
        <v>266.08999999999997</v>
      </c>
    </row>
    <row r="4" spans="1:36" ht="15.75" customHeight="1" x14ac:dyDescent="0.2">
      <c r="A4" s="3">
        <v>2</v>
      </c>
      <c r="B4" s="4" t="s">
        <v>54</v>
      </c>
      <c r="C4" s="4" t="s">
        <v>33</v>
      </c>
      <c r="D4" s="4" t="s">
        <v>22</v>
      </c>
      <c r="E4" s="4">
        <v>8.3000000000000007</v>
      </c>
      <c r="F4" s="4">
        <v>8.1999999999999993</v>
      </c>
      <c r="G4" s="4">
        <v>8.5</v>
      </c>
      <c r="H4" s="4">
        <v>8.1</v>
      </c>
      <c r="I4" s="4">
        <v>9.6999999999999993</v>
      </c>
      <c r="J4" s="4">
        <v>9.9</v>
      </c>
      <c r="K4" s="4"/>
      <c r="L4" s="4"/>
      <c r="M4" s="4">
        <f t="shared" si="0"/>
        <v>16.5</v>
      </c>
      <c r="N4" s="4">
        <f t="shared" si="1"/>
        <v>36.1</v>
      </c>
      <c r="O4" s="5">
        <f>N4+N5</f>
        <v>73.300000000000011</v>
      </c>
      <c r="P4" s="1" t="str">
        <f>B4</f>
        <v>Zoja Stefanovič</v>
      </c>
      <c r="Q4" s="1" t="str">
        <f>C4</f>
        <v>ŠD Moste</v>
      </c>
      <c r="R4" s="1">
        <f>O4</f>
        <v>73.300000000000011</v>
      </c>
      <c r="S4">
        <v>3</v>
      </c>
      <c r="T4" t="s">
        <v>33</v>
      </c>
      <c r="U4">
        <v>125.62</v>
      </c>
      <c r="V4">
        <v>138.30000000000001</v>
      </c>
      <c r="W4" s="1">
        <f t="shared" si="2"/>
        <v>263.92</v>
      </c>
    </row>
    <row r="5" spans="1:36" ht="15.75" customHeight="1" x14ac:dyDescent="0.2">
      <c r="A5" s="6"/>
      <c r="B5" s="7" t="s">
        <v>54</v>
      </c>
      <c r="C5" s="7" t="s">
        <v>33</v>
      </c>
      <c r="D5" s="8" t="s">
        <v>23</v>
      </c>
      <c r="E5" s="8">
        <v>8.5</v>
      </c>
      <c r="F5" s="8">
        <v>7.7</v>
      </c>
      <c r="G5" s="8">
        <v>7.7</v>
      </c>
      <c r="H5" s="8">
        <v>7.9</v>
      </c>
      <c r="I5" s="8">
        <v>9.8000000000000007</v>
      </c>
      <c r="J5" s="8">
        <v>9.9</v>
      </c>
      <c r="K5" s="8">
        <v>1.9</v>
      </c>
      <c r="L5" s="8"/>
      <c r="M5" s="8">
        <f t="shared" si="0"/>
        <v>15.599999999999998</v>
      </c>
      <c r="N5" s="8">
        <f t="shared" si="1"/>
        <v>37.200000000000003</v>
      </c>
      <c r="O5" s="9">
        <f>N4+N5</f>
        <v>73.300000000000011</v>
      </c>
      <c r="S5">
        <v>4</v>
      </c>
      <c r="T5" s="1" t="s">
        <v>25</v>
      </c>
      <c r="U5" s="1">
        <v>117.02999999999999</v>
      </c>
      <c r="V5" s="1">
        <v>137.23999999999998</v>
      </c>
      <c r="W5" s="1">
        <f t="shared" si="2"/>
        <v>254.26999999999998</v>
      </c>
    </row>
    <row r="6" spans="1:36" ht="15.75" customHeight="1" x14ac:dyDescent="0.2">
      <c r="A6" s="3">
        <v>3</v>
      </c>
      <c r="B6" s="4" t="s">
        <v>121</v>
      </c>
      <c r="C6" s="4" t="s">
        <v>108</v>
      </c>
      <c r="D6" s="4" t="s">
        <v>22</v>
      </c>
      <c r="E6" s="4">
        <v>7.4</v>
      </c>
      <c r="F6" s="4">
        <v>7.7</v>
      </c>
      <c r="G6" s="4">
        <v>7.6</v>
      </c>
      <c r="H6" s="4">
        <v>7.2</v>
      </c>
      <c r="I6" s="4">
        <v>9.6999999999999993</v>
      </c>
      <c r="J6" s="4">
        <v>9.83</v>
      </c>
      <c r="K6" s="4"/>
      <c r="L6" s="4"/>
      <c r="M6" s="4">
        <f t="shared" si="0"/>
        <v>15.000000000000004</v>
      </c>
      <c r="N6" s="4">
        <f t="shared" si="1"/>
        <v>34.53</v>
      </c>
      <c r="O6" s="5">
        <f>N6+N7</f>
        <v>71.900000000000006</v>
      </c>
      <c r="P6" s="1" t="str">
        <f>B6</f>
        <v>Katrina Pirih</v>
      </c>
      <c r="Q6" s="1" t="str">
        <f>C6</f>
        <v>ŠK FlipCapris</v>
      </c>
      <c r="R6" s="1">
        <f>O6</f>
        <v>71.900000000000006</v>
      </c>
      <c r="S6">
        <v>5</v>
      </c>
      <c r="T6" s="36" t="s">
        <v>239</v>
      </c>
      <c r="U6">
        <v>120.48</v>
      </c>
      <c r="V6">
        <v>133.68</v>
      </c>
      <c r="W6" s="1">
        <f t="shared" si="2"/>
        <v>254.16000000000003</v>
      </c>
    </row>
    <row r="7" spans="1:36" ht="15.75" customHeight="1" x14ac:dyDescent="0.2">
      <c r="A7" s="6"/>
      <c r="B7" s="7" t="s">
        <v>121</v>
      </c>
      <c r="C7" s="7" t="s">
        <v>108</v>
      </c>
      <c r="D7" s="8" t="s">
        <v>23</v>
      </c>
      <c r="E7" s="8">
        <v>7.5</v>
      </c>
      <c r="F7" s="8">
        <v>7.6</v>
      </c>
      <c r="G7" s="8">
        <v>7.3</v>
      </c>
      <c r="H7" s="8">
        <v>7</v>
      </c>
      <c r="I7" s="8">
        <v>9.8000000000000007</v>
      </c>
      <c r="J7" s="8">
        <v>9.8699999999999992</v>
      </c>
      <c r="K7" s="8">
        <v>2.9</v>
      </c>
      <c r="L7" s="8"/>
      <c r="M7" s="8">
        <f t="shared" si="0"/>
        <v>14.799999999999999</v>
      </c>
      <c r="N7" s="8">
        <f t="shared" si="1"/>
        <v>37.369999999999997</v>
      </c>
      <c r="O7" s="9">
        <f>N6+N7</f>
        <v>71.900000000000006</v>
      </c>
      <c r="S7">
        <v>6</v>
      </c>
      <c r="T7" s="36" t="s">
        <v>237</v>
      </c>
      <c r="U7">
        <v>93.06</v>
      </c>
      <c r="V7">
        <v>142.04</v>
      </c>
      <c r="W7" s="1">
        <f t="shared" si="2"/>
        <v>235.1</v>
      </c>
    </row>
    <row r="8" spans="1:36" ht="15.75" customHeight="1" x14ac:dyDescent="0.2">
      <c r="A8" s="3">
        <f>A6+1</f>
        <v>4</v>
      </c>
      <c r="B8" s="4" t="s">
        <v>34</v>
      </c>
      <c r="C8" s="4" t="s">
        <v>26</v>
      </c>
      <c r="D8" s="4" t="s">
        <v>22</v>
      </c>
      <c r="E8" s="4">
        <v>7.5</v>
      </c>
      <c r="F8" s="4">
        <v>7.2</v>
      </c>
      <c r="G8" s="4">
        <v>7.2</v>
      </c>
      <c r="H8" s="4">
        <v>7.7</v>
      </c>
      <c r="I8" s="4">
        <v>9.9</v>
      </c>
      <c r="J8" s="4">
        <v>9.9700000000000006</v>
      </c>
      <c r="K8" s="4"/>
      <c r="L8" s="4"/>
      <c r="M8" s="4">
        <f t="shared" si="0"/>
        <v>14.7</v>
      </c>
      <c r="N8" s="4">
        <f t="shared" si="1"/>
        <v>34.57</v>
      </c>
      <c r="O8" s="5">
        <f>N8+N9</f>
        <v>70.12</v>
      </c>
      <c r="P8" s="1" t="str">
        <f>B8</f>
        <v>Metka Arčon</v>
      </c>
      <c r="Q8" s="1" t="str">
        <f>C8</f>
        <v>ŠD Partizan Renče</v>
      </c>
      <c r="R8" s="1">
        <f>O8</f>
        <v>70.12</v>
      </c>
      <c r="S8">
        <v>7</v>
      </c>
      <c r="T8" s="1" t="s">
        <v>60</v>
      </c>
      <c r="U8" s="1">
        <v>103.06000000000002</v>
      </c>
      <c r="V8" s="1">
        <v>121.28999999999999</v>
      </c>
      <c r="W8" s="1">
        <f t="shared" si="2"/>
        <v>224.35000000000002</v>
      </c>
    </row>
    <row r="9" spans="1:36" ht="15.75" customHeight="1" x14ac:dyDescent="0.2">
      <c r="A9" s="6"/>
      <c r="B9" s="7" t="s">
        <v>34</v>
      </c>
      <c r="C9" s="7" t="s">
        <v>26</v>
      </c>
      <c r="D9" s="8" t="s">
        <v>23</v>
      </c>
      <c r="E9" s="8">
        <v>6.5</v>
      </c>
      <c r="F9" s="8">
        <v>6.3</v>
      </c>
      <c r="G9" s="8">
        <v>6.4</v>
      </c>
      <c r="H9" s="8">
        <v>6.4</v>
      </c>
      <c r="I9" s="8">
        <v>9.3000000000000007</v>
      </c>
      <c r="J9" s="8">
        <v>9.9499999999999993</v>
      </c>
      <c r="K9" s="8">
        <v>3.5</v>
      </c>
      <c r="L9" s="8"/>
      <c r="M9" s="8">
        <f t="shared" si="0"/>
        <v>12.8</v>
      </c>
      <c r="N9" s="8">
        <f t="shared" si="1"/>
        <v>35.549999999999997</v>
      </c>
      <c r="O9" s="9">
        <f>N8+N9</f>
        <v>70.12</v>
      </c>
      <c r="S9">
        <v>8</v>
      </c>
      <c r="T9" s="1" t="s">
        <v>221</v>
      </c>
      <c r="U9" s="1">
        <v>56.399999999999991</v>
      </c>
      <c r="V9" s="1">
        <v>72.459999999999994</v>
      </c>
      <c r="W9" s="1">
        <f t="shared" si="2"/>
        <v>128.85999999999999</v>
      </c>
    </row>
    <row r="10" spans="1:36" ht="15.75" customHeight="1" x14ac:dyDescent="0.2">
      <c r="A10" s="3">
        <f>A8+1</f>
        <v>5</v>
      </c>
      <c r="B10" s="4" t="s">
        <v>190</v>
      </c>
      <c r="C10" s="4" t="s">
        <v>25</v>
      </c>
      <c r="D10" s="10" t="s">
        <v>22</v>
      </c>
      <c r="E10" s="4">
        <v>7.7</v>
      </c>
      <c r="F10" s="4">
        <v>8</v>
      </c>
      <c r="G10" s="4">
        <v>7.7</v>
      </c>
      <c r="H10" s="4">
        <v>7.8</v>
      </c>
      <c r="I10" s="4">
        <v>9.5</v>
      </c>
      <c r="J10" s="4">
        <v>9.89</v>
      </c>
      <c r="K10" s="4"/>
      <c r="L10" s="4"/>
      <c r="M10" s="4">
        <f t="shared" si="0"/>
        <v>15.5</v>
      </c>
      <c r="N10" s="4">
        <f t="shared" si="1"/>
        <v>34.89</v>
      </c>
      <c r="O10" s="5">
        <f>N10+N11</f>
        <v>69.47999999999999</v>
      </c>
      <c r="P10" s="1" t="str">
        <f>B10</f>
        <v>Ana Horvat</v>
      </c>
      <c r="Q10" s="1" t="str">
        <f>C10</f>
        <v>DŠR Murska Sobota</v>
      </c>
      <c r="R10" s="1">
        <f>O10</f>
        <v>69.47999999999999</v>
      </c>
      <c r="X10" s="16" t="s">
        <v>27</v>
      </c>
      <c r="Y10" s="16" t="s">
        <v>1</v>
      </c>
      <c r="Z10" s="17" t="s">
        <v>2</v>
      </c>
      <c r="AA10" s="17" t="s">
        <v>3</v>
      </c>
      <c r="AB10" s="17" t="s">
        <v>4</v>
      </c>
      <c r="AC10" s="17" t="s">
        <v>5</v>
      </c>
      <c r="AD10" s="17" t="s">
        <v>6</v>
      </c>
      <c r="AE10" s="17" t="s">
        <v>7</v>
      </c>
      <c r="AF10" s="17" t="s">
        <v>8</v>
      </c>
      <c r="AG10" s="17" t="s">
        <v>9</v>
      </c>
      <c r="AH10" s="17" t="s">
        <v>10</v>
      </c>
      <c r="AI10" s="17" t="s">
        <v>11</v>
      </c>
      <c r="AJ10" s="18" t="s">
        <v>12</v>
      </c>
    </row>
    <row r="11" spans="1:36" ht="15.75" customHeight="1" x14ac:dyDescent="0.2">
      <c r="A11" s="6"/>
      <c r="B11" s="7" t="s">
        <v>190</v>
      </c>
      <c r="C11" s="7" t="s">
        <v>25</v>
      </c>
      <c r="D11" s="13" t="s">
        <v>23</v>
      </c>
      <c r="E11" s="8">
        <v>5.9</v>
      </c>
      <c r="F11" s="8">
        <v>6</v>
      </c>
      <c r="G11" s="8">
        <v>5.8</v>
      </c>
      <c r="H11" s="8">
        <v>5.6</v>
      </c>
      <c r="I11" s="8">
        <v>9.6</v>
      </c>
      <c r="J11" s="8">
        <v>10.09</v>
      </c>
      <c r="K11" s="8">
        <v>3.2</v>
      </c>
      <c r="L11" s="8"/>
      <c r="M11" s="8">
        <f t="shared" si="0"/>
        <v>11.699999999999996</v>
      </c>
      <c r="N11" s="8">
        <f t="shared" si="1"/>
        <v>34.589999999999989</v>
      </c>
      <c r="O11" s="9">
        <f>N10+N11</f>
        <v>69.47999999999999</v>
      </c>
      <c r="P11" s="1" t="s">
        <v>24</v>
      </c>
      <c r="Q11" s="1" t="s">
        <v>24</v>
      </c>
      <c r="X11" s="32" t="s">
        <v>242</v>
      </c>
      <c r="Y11" s="4" t="s">
        <v>33</v>
      </c>
      <c r="Z11" s="4" t="s">
        <v>22</v>
      </c>
      <c r="AA11" s="10">
        <v>6</v>
      </c>
      <c r="AB11" s="10">
        <v>5.6</v>
      </c>
      <c r="AC11" s="10">
        <v>5.5</v>
      </c>
      <c r="AD11" s="10">
        <v>5.8</v>
      </c>
      <c r="AE11" s="10">
        <v>6.8</v>
      </c>
      <c r="AF11" s="10">
        <v>6.18</v>
      </c>
      <c r="AG11" s="10"/>
      <c r="AH11" s="10"/>
      <c r="AI11" s="19">
        <f t="shared" ref="AI11:AI22" si="3">SUM(AA11:AD11)-MAX(AA11:AD11)-MIN(AA11:AD11)</f>
        <v>11.400000000000002</v>
      </c>
      <c r="AJ11" s="19">
        <f t="shared" ref="AJ11:AJ22" si="4">IF(AI11+SUM(AE11:AG11)-AH11 &lt; 0,0,AI11+SUM(AE11:AG11)-AH11)</f>
        <v>24.380000000000003</v>
      </c>
    </row>
    <row r="12" spans="1:36" ht="15.75" customHeight="1" x14ac:dyDescent="0.2">
      <c r="A12" s="3">
        <f>A10+1</f>
        <v>6</v>
      </c>
      <c r="B12" s="4" t="s">
        <v>101</v>
      </c>
      <c r="C12" s="4" t="s">
        <v>108</v>
      </c>
      <c r="D12" s="4" t="s">
        <v>22</v>
      </c>
      <c r="E12" s="4">
        <v>7</v>
      </c>
      <c r="F12" s="4">
        <v>6.9</v>
      </c>
      <c r="G12" s="4">
        <v>7.1</v>
      </c>
      <c r="H12" s="4">
        <v>6.8</v>
      </c>
      <c r="I12" s="4">
        <v>9.6999999999999993</v>
      </c>
      <c r="J12" s="4">
        <v>9.26</v>
      </c>
      <c r="K12" s="4"/>
      <c r="L12" s="4"/>
      <c r="M12" s="4">
        <f t="shared" si="0"/>
        <v>13.9</v>
      </c>
      <c r="N12" s="4">
        <f t="shared" si="1"/>
        <v>32.86</v>
      </c>
      <c r="O12" s="5">
        <f>N12+N13</f>
        <v>68.59</v>
      </c>
      <c r="P12" s="1" t="str">
        <f>B12</f>
        <v>Nika Doltar</v>
      </c>
      <c r="Q12" s="1" t="str">
        <f>C12</f>
        <v>ŠK FlipCapris</v>
      </c>
      <c r="R12" s="1">
        <f>O12</f>
        <v>68.59</v>
      </c>
      <c r="X12" s="7" t="s">
        <v>242</v>
      </c>
      <c r="Y12" s="7" t="s">
        <v>33</v>
      </c>
      <c r="Z12" s="8" t="s">
        <v>23</v>
      </c>
      <c r="AA12" s="13">
        <v>8</v>
      </c>
      <c r="AB12" s="13">
        <v>7.9</v>
      </c>
      <c r="AC12" s="13">
        <v>7.6</v>
      </c>
      <c r="AD12" s="13">
        <v>7</v>
      </c>
      <c r="AE12" s="13">
        <v>9.5</v>
      </c>
      <c r="AF12" s="13">
        <v>8.25</v>
      </c>
      <c r="AG12" s="13">
        <v>1.8</v>
      </c>
      <c r="AH12" s="13"/>
      <c r="AI12" s="20">
        <f t="shared" si="3"/>
        <v>15.5</v>
      </c>
      <c r="AJ12" s="20">
        <f t="shared" si="4"/>
        <v>35.049999999999997</v>
      </c>
    </row>
    <row r="13" spans="1:36" ht="15.75" customHeight="1" x14ac:dyDescent="0.2">
      <c r="A13" s="6"/>
      <c r="B13" s="7" t="s">
        <v>101</v>
      </c>
      <c r="C13" s="7" t="s">
        <v>108</v>
      </c>
      <c r="D13" s="8" t="s">
        <v>23</v>
      </c>
      <c r="E13" s="8">
        <v>6.5</v>
      </c>
      <c r="F13" s="8">
        <v>7</v>
      </c>
      <c r="G13" s="8">
        <v>6.8</v>
      </c>
      <c r="H13" s="8">
        <v>6.6</v>
      </c>
      <c r="I13" s="8">
        <v>9.9</v>
      </c>
      <c r="J13" s="8">
        <v>9.5299999999999994</v>
      </c>
      <c r="K13" s="8">
        <v>2.9</v>
      </c>
      <c r="L13" s="8"/>
      <c r="M13" s="8">
        <f t="shared" si="0"/>
        <v>13.399999999999999</v>
      </c>
      <c r="N13" s="8">
        <f t="shared" si="1"/>
        <v>35.729999999999997</v>
      </c>
      <c r="O13" s="9">
        <f>N12+N13</f>
        <v>68.59</v>
      </c>
      <c r="X13" s="4" t="s">
        <v>53</v>
      </c>
      <c r="Y13" s="4" t="s">
        <v>33</v>
      </c>
      <c r="Z13" s="4" t="s">
        <v>22</v>
      </c>
      <c r="AA13" s="4">
        <v>7</v>
      </c>
      <c r="AB13" s="4">
        <v>7.7</v>
      </c>
      <c r="AC13" s="4">
        <v>7.4</v>
      </c>
      <c r="AD13" s="4">
        <v>6.8</v>
      </c>
      <c r="AE13" s="4">
        <v>9.6</v>
      </c>
      <c r="AF13" s="4">
        <v>9.14</v>
      </c>
      <c r="AG13" s="4"/>
      <c r="AH13" s="4"/>
      <c r="AI13" s="19">
        <f t="shared" si="3"/>
        <v>14.400000000000002</v>
      </c>
      <c r="AJ13" s="19">
        <f t="shared" si="4"/>
        <v>33.14</v>
      </c>
    </row>
    <row r="14" spans="1:36" ht="15.75" customHeight="1" x14ac:dyDescent="0.2">
      <c r="A14" s="3">
        <f>A12+1</f>
        <v>7</v>
      </c>
      <c r="B14" s="4" t="s">
        <v>193</v>
      </c>
      <c r="C14" s="4" t="s">
        <v>25</v>
      </c>
      <c r="D14" s="10" t="s">
        <v>22</v>
      </c>
      <c r="E14" s="4">
        <v>6.9</v>
      </c>
      <c r="F14" s="4">
        <v>7.4</v>
      </c>
      <c r="G14" s="4">
        <v>7.6</v>
      </c>
      <c r="H14" s="4">
        <v>7.4</v>
      </c>
      <c r="I14" s="4">
        <v>9.3000000000000007</v>
      </c>
      <c r="J14" s="4">
        <v>9.18</v>
      </c>
      <c r="K14" s="4"/>
      <c r="L14" s="4"/>
      <c r="M14" s="4">
        <f t="shared" si="0"/>
        <v>14.799999999999999</v>
      </c>
      <c r="N14" s="4">
        <f t="shared" si="1"/>
        <v>33.28</v>
      </c>
      <c r="O14" s="5">
        <f>N14+N15</f>
        <v>68.45</v>
      </c>
      <c r="P14" s="1" t="str">
        <f>B14</f>
        <v>Ula Sabotin</v>
      </c>
      <c r="Q14" s="1" t="str">
        <f>C14</f>
        <v>DŠR Murska Sobota</v>
      </c>
      <c r="R14" s="1">
        <f>O14</f>
        <v>68.45</v>
      </c>
      <c r="X14" s="7" t="s">
        <v>53</v>
      </c>
      <c r="Y14" s="7" t="s">
        <v>33</v>
      </c>
      <c r="Z14" s="8" t="s">
        <v>23</v>
      </c>
      <c r="AA14" s="8">
        <v>6.6</v>
      </c>
      <c r="AB14" s="8">
        <v>6</v>
      </c>
      <c r="AC14" s="8">
        <v>6.1</v>
      </c>
      <c r="AD14" s="8">
        <v>6</v>
      </c>
      <c r="AE14" s="8">
        <v>9.5</v>
      </c>
      <c r="AF14" s="8">
        <v>8.31</v>
      </c>
      <c r="AG14" s="8">
        <v>2.8</v>
      </c>
      <c r="AH14" s="8"/>
      <c r="AI14" s="20">
        <f t="shared" si="3"/>
        <v>12.100000000000001</v>
      </c>
      <c r="AJ14" s="20">
        <f t="shared" si="4"/>
        <v>32.710000000000008</v>
      </c>
    </row>
    <row r="15" spans="1:36" ht="15.75" customHeight="1" x14ac:dyDescent="0.2">
      <c r="A15" s="6"/>
      <c r="B15" s="7" t="s">
        <v>193</v>
      </c>
      <c r="C15" s="7" t="s">
        <v>25</v>
      </c>
      <c r="D15" s="13" t="s">
        <v>23</v>
      </c>
      <c r="E15" s="8">
        <v>6.9</v>
      </c>
      <c r="F15" s="8">
        <v>7.2</v>
      </c>
      <c r="G15" s="8">
        <v>7.3</v>
      </c>
      <c r="H15" s="8">
        <v>7</v>
      </c>
      <c r="I15" s="8">
        <v>9.6999999999999993</v>
      </c>
      <c r="J15" s="8">
        <v>9.4700000000000006</v>
      </c>
      <c r="K15" s="8">
        <v>1.8</v>
      </c>
      <c r="L15" s="8"/>
      <c r="M15" s="8">
        <f t="shared" si="0"/>
        <v>14.2</v>
      </c>
      <c r="N15" s="8">
        <f t="shared" si="1"/>
        <v>35.17</v>
      </c>
      <c r="O15" s="9">
        <f>N14+N15</f>
        <v>68.45</v>
      </c>
      <c r="X15" s="4" t="s">
        <v>105</v>
      </c>
      <c r="Y15" s="4" t="s">
        <v>33</v>
      </c>
      <c r="Z15" s="4" t="s">
        <v>22</v>
      </c>
      <c r="AA15" s="4">
        <v>7.4</v>
      </c>
      <c r="AB15" s="4">
        <v>7.6</v>
      </c>
      <c r="AC15" s="4">
        <v>7.5</v>
      </c>
      <c r="AD15" s="4">
        <v>7.1</v>
      </c>
      <c r="AE15" s="4">
        <v>9.4</v>
      </c>
      <c r="AF15" s="4">
        <v>7.7</v>
      </c>
      <c r="AG15" s="4"/>
      <c r="AH15" s="4"/>
      <c r="AI15" s="19">
        <f t="shared" si="3"/>
        <v>14.9</v>
      </c>
      <c r="AJ15" s="19">
        <f t="shared" si="4"/>
        <v>32</v>
      </c>
    </row>
    <row r="16" spans="1:36" ht="15.75" customHeight="1" x14ac:dyDescent="0.2">
      <c r="A16" s="3">
        <f>A14+1</f>
        <v>8</v>
      </c>
      <c r="B16" s="32" t="s">
        <v>231</v>
      </c>
      <c r="C16" s="4" t="s">
        <v>221</v>
      </c>
      <c r="D16" s="10" t="s">
        <v>22</v>
      </c>
      <c r="E16" s="4">
        <v>6.6</v>
      </c>
      <c r="F16" s="4">
        <v>7.2</v>
      </c>
      <c r="G16" s="4">
        <v>7.2</v>
      </c>
      <c r="H16" s="4">
        <v>6.5</v>
      </c>
      <c r="I16" s="4">
        <v>8.6999999999999993</v>
      </c>
      <c r="J16" s="4">
        <v>8.34</v>
      </c>
      <c r="K16" s="4"/>
      <c r="L16" s="4"/>
      <c r="M16" s="4">
        <f t="shared" si="0"/>
        <v>13.8</v>
      </c>
      <c r="N16" s="4">
        <f t="shared" si="1"/>
        <v>30.84</v>
      </c>
      <c r="O16" s="5">
        <f>N16+N17</f>
        <v>66.8</v>
      </c>
      <c r="P16" s="1" t="str">
        <f>B16</f>
        <v>Julija Jenko</v>
      </c>
      <c r="Q16" s="1" t="str">
        <f>C16</f>
        <v>Sokol Bežigrad</v>
      </c>
      <c r="R16" s="1">
        <f>O16</f>
        <v>66.8</v>
      </c>
      <c r="X16" s="7" t="s">
        <v>105</v>
      </c>
      <c r="Y16" s="7" t="s">
        <v>33</v>
      </c>
      <c r="Z16" s="8" t="s">
        <v>23</v>
      </c>
      <c r="AA16" s="8">
        <v>7</v>
      </c>
      <c r="AB16" s="8">
        <v>7.1</v>
      </c>
      <c r="AC16" s="8">
        <v>7.2</v>
      </c>
      <c r="AD16" s="8">
        <v>6</v>
      </c>
      <c r="AE16" s="8">
        <v>9.5</v>
      </c>
      <c r="AF16" s="8">
        <v>7.94</v>
      </c>
      <c r="AG16" s="8">
        <v>1.8</v>
      </c>
      <c r="AH16" s="8"/>
      <c r="AI16" s="20">
        <f t="shared" si="3"/>
        <v>14.100000000000001</v>
      </c>
      <c r="AJ16" s="20">
        <f t="shared" si="4"/>
        <v>33.340000000000003</v>
      </c>
    </row>
    <row r="17" spans="1:36" ht="15.75" customHeight="1" x14ac:dyDescent="0.2">
      <c r="A17" s="6"/>
      <c r="B17" s="7" t="s">
        <v>231</v>
      </c>
      <c r="C17" s="7" t="s">
        <v>221</v>
      </c>
      <c r="D17" s="13" t="s">
        <v>23</v>
      </c>
      <c r="E17" s="8">
        <v>7.3</v>
      </c>
      <c r="F17" s="8">
        <v>7.6</v>
      </c>
      <c r="G17" s="8">
        <v>7.5</v>
      </c>
      <c r="H17" s="8">
        <v>7.3</v>
      </c>
      <c r="I17" s="8">
        <v>9.6</v>
      </c>
      <c r="J17" s="8">
        <v>9.26</v>
      </c>
      <c r="K17" s="8">
        <v>2.2999999999999998</v>
      </c>
      <c r="L17" s="8"/>
      <c r="M17" s="8">
        <f t="shared" si="0"/>
        <v>14.799999999999999</v>
      </c>
      <c r="N17" s="8">
        <f t="shared" si="1"/>
        <v>35.96</v>
      </c>
      <c r="O17" s="9">
        <f>N16+N17</f>
        <v>66.8</v>
      </c>
      <c r="X17" s="4" t="s">
        <v>54</v>
      </c>
      <c r="Y17" s="4" t="s">
        <v>33</v>
      </c>
      <c r="Z17" s="4" t="s">
        <v>22</v>
      </c>
      <c r="AA17" s="4">
        <v>8.3000000000000007</v>
      </c>
      <c r="AB17" s="4">
        <v>8.1999999999999993</v>
      </c>
      <c r="AC17" s="4">
        <v>8.5</v>
      </c>
      <c r="AD17" s="4">
        <v>8.1</v>
      </c>
      <c r="AE17" s="4">
        <v>9.6999999999999993</v>
      </c>
      <c r="AF17" s="4">
        <v>9.9</v>
      </c>
      <c r="AG17" s="4"/>
      <c r="AH17" s="4"/>
      <c r="AI17" s="19">
        <f t="shared" si="3"/>
        <v>16.5</v>
      </c>
      <c r="AJ17" s="19">
        <f t="shared" si="4"/>
        <v>36.1</v>
      </c>
    </row>
    <row r="18" spans="1:36" ht="15.75" customHeight="1" x14ac:dyDescent="0.2">
      <c r="A18" s="3">
        <f>A16+1</f>
        <v>9</v>
      </c>
      <c r="B18" s="32" t="s">
        <v>235</v>
      </c>
      <c r="C18" s="32" t="s">
        <v>89</v>
      </c>
      <c r="D18" s="10" t="s">
        <v>22</v>
      </c>
      <c r="E18" s="4">
        <v>6.4</v>
      </c>
      <c r="F18" s="4">
        <v>6.1</v>
      </c>
      <c r="G18" s="4">
        <v>6.1</v>
      </c>
      <c r="H18" s="4">
        <v>6.1</v>
      </c>
      <c r="I18" s="4">
        <v>9.5</v>
      </c>
      <c r="J18" s="4">
        <v>10.4</v>
      </c>
      <c r="K18" s="4"/>
      <c r="L18" s="4">
        <v>2</v>
      </c>
      <c r="M18" s="4">
        <f t="shared" si="0"/>
        <v>12.200000000000001</v>
      </c>
      <c r="N18" s="4">
        <f t="shared" si="1"/>
        <v>30.1</v>
      </c>
      <c r="O18" s="5">
        <f>N18+N19</f>
        <v>66.16</v>
      </c>
      <c r="P18" s="1" t="str">
        <f>B18</f>
        <v>Evelin Prinčič</v>
      </c>
      <c r="Q18" s="1" t="str">
        <f>C18</f>
        <v>TŠD Orehovlje</v>
      </c>
      <c r="R18" s="1">
        <f>O18</f>
        <v>66.16</v>
      </c>
      <c r="X18" s="7" t="s">
        <v>54</v>
      </c>
      <c r="Y18" s="7" t="s">
        <v>33</v>
      </c>
      <c r="Z18" s="8" t="s">
        <v>23</v>
      </c>
      <c r="AA18" s="8">
        <v>8.5</v>
      </c>
      <c r="AB18" s="8">
        <v>7.7</v>
      </c>
      <c r="AC18" s="8">
        <v>7.7</v>
      </c>
      <c r="AD18" s="8">
        <v>7.9</v>
      </c>
      <c r="AE18" s="8">
        <v>9.8000000000000007</v>
      </c>
      <c r="AF18" s="8">
        <v>9.9</v>
      </c>
      <c r="AG18" s="8">
        <v>1.9</v>
      </c>
      <c r="AH18" s="8"/>
      <c r="AI18" s="20">
        <f t="shared" si="3"/>
        <v>15.599999999999998</v>
      </c>
      <c r="AJ18" s="20">
        <f t="shared" si="4"/>
        <v>37.200000000000003</v>
      </c>
    </row>
    <row r="19" spans="1:36" ht="15.75" customHeight="1" x14ac:dyDescent="0.2">
      <c r="A19" s="6"/>
      <c r="B19" s="7" t="s">
        <v>235</v>
      </c>
      <c r="C19" s="7" t="s">
        <v>89</v>
      </c>
      <c r="D19" s="13" t="s">
        <v>23</v>
      </c>
      <c r="E19" s="8">
        <v>6.7</v>
      </c>
      <c r="F19" s="8">
        <v>6.9</v>
      </c>
      <c r="G19" s="8">
        <v>6.8</v>
      </c>
      <c r="H19" s="8">
        <v>6.5</v>
      </c>
      <c r="I19" s="8">
        <v>9.6</v>
      </c>
      <c r="J19" s="8">
        <v>10.26</v>
      </c>
      <c r="K19" s="8">
        <v>2.7</v>
      </c>
      <c r="L19" s="8"/>
      <c r="M19" s="8">
        <f t="shared" si="0"/>
        <v>13.500000000000002</v>
      </c>
      <c r="N19" s="8">
        <f t="shared" si="1"/>
        <v>36.06</v>
      </c>
      <c r="O19" s="9">
        <f>N18+N19</f>
        <v>66.16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9">
        <f t="shared" si="3"/>
        <v>0</v>
      </c>
      <c r="AJ19" s="19">
        <f t="shared" si="4"/>
        <v>0</v>
      </c>
    </row>
    <row r="20" spans="1:36" ht="15.75" customHeight="1" x14ac:dyDescent="0.2">
      <c r="A20" s="3">
        <f>A18+1</f>
        <v>10</v>
      </c>
      <c r="B20" s="4" t="s">
        <v>206</v>
      </c>
      <c r="C20" s="4" t="s">
        <v>28</v>
      </c>
      <c r="D20" s="10" t="s">
        <v>22</v>
      </c>
      <c r="E20" s="10">
        <v>7.5</v>
      </c>
      <c r="F20" s="10">
        <v>7.1</v>
      </c>
      <c r="G20" s="10">
        <v>7.1</v>
      </c>
      <c r="H20" s="10">
        <v>7.3</v>
      </c>
      <c r="I20" s="10">
        <v>9.1999999999999993</v>
      </c>
      <c r="J20" s="10">
        <v>8.51</v>
      </c>
      <c r="K20" s="10"/>
      <c r="L20" s="10"/>
      <c r="M20" s="11">
        <f t="shared" si="0"/>
        <v>14.399999999999999</v>
      </c>
      <c r="N20" s="11">
        <f t="shared" si="1"/>
        <v>32.11</v>
      </c>
      <c r="O20" s="12">
        <f>N20+N21</f>
        <v>66.14</v>
      </c>
      <c r="P20" s="1" t="str">
        <f>B20</f>
        <v>Tara Sešelj</v>
      </c>
      <c r="Q20" s="1" t="str">
        <f>C20</f>
        <v>ŠD Šentilj</v>
      </c>
      <c r="R20" s="1">
        <f>O20</f>
        <v>66.14</v>
      </c>
      <c r="X20" s="7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20">
        <f t="shared" si="3"/>
        <v>0</v>
      </c>
      <c r="AJ20" s="20">
        <f t="shared" si="4"/>
        <v>0</v>
      </c>
    </row>
    <row r="21" spans="1:36" ht="15.75" customHeight="1" x14ac:dyDescent="0.2">
      <c r="A21" s="6"/>
      <c r="B21" s="7" t="s">
        <v>206</v>
      </c>
      <c r="C21" s="7" t="s">
        <v>28</v>
      </c>
      <c r="D21" s="13" t="s">
        <v>23</v>
      </c>
      <c r="E21" s="13">
        <v>7</v>
      </c>
      <c r="F21" s="13">
        <v>6.9</v>
      </c>
      <c r="G21" s="13">
        <v>6.9</v>
      </c>
      <c r="H21" s="13">
        <v>7.2</v>
      </c>
      <c r="I21" s="13">
        <v>9.6</v>
      </c>
      <c r="J21" s="13">
        <v>8.6300000000000008</v>
      </c>
      <c r="K21" s="13">
        <v>1.9</v>
      </c>
      <c r="L21" s="13"/>
      <c r="M21" s="14">
        <f t="shared" si="0"/>
        <v>13.900000000000002</v>
      </c>
      <c r="N21" s="14">
        <f t="shared" si="1"/>
        <v>34.03</v>
      </c>
      <c r="O21" s="15">
        <f>N20+N21</f>
        <v>66.14</v>
      </c>
      <c r="P21" s="1" t="s">
        <v>24</v>
      </c>
      <c r="Q21" s="1" t="s">
        <v>24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9">
        <f t="shared" si="3"/>
        <v>0</v>
      </c>
      <c r="AJ21" s="19">
        <f t="shared" si="4"/>
        <v>0</v>
      </c>
    </row>
    <row r="22" spans="1:36" ht="15.75" customHeight="1" x14ac:dyDescent="0.2">
      <c r="A22" s="3">
        <v>11</v>
      </c>
      <c r="B22" s="32" t="s">
        <v>232</v>
      </c>
      <c r="C22" s="4" t="s">
        <v>221</v>
      </c>
      <c r="D22" s="4" t="s">
        <v>22</v>
      </c>
      <c r="E22" s="4">
        <v>8</v>
      </c>
      <c r="F22" s="4">
        <v>7.8</v>
      </c>
      <c r="G22" s="4">
        <v>8</v>
      </c>
      <c r="H22" s="4">
        <v>7.8</v>
      </c>
      <c r="I22" s="4">
        <v>9</v>
      </c>
      <c r="J22" s="4">
        <v>9.1999999999999993</v>
      </c>
      <c r="K22" s="4"/>
      <c r="L22" s="4">
        <v>2</v>
      </c>
      <c r="M22" s="4">
        <f t="shared" si="0"/>
        <v>15.8</v>
      </c>
      <c r="N22" s="4">
        <f t="shared" si="1"/>
        <v>32</v>
      </c>
      <c r="O22" s="5">
        <f>N22+N23</f>
        <v>66.009999999999991</v>
      </c>
      <c r="P22" s="1" t="str">
        <f>B22</f>
        <v>Zala Muhič</v>
      </c>
      <c r="Q22" s="1" t="str">
        <f>C22</f>
        <v>Sokol Bežigrad</v>
      </c>
      <c r="R22" s="1">
        <f>O22</f>
        <v>66.009999999999991</v>
      </c>
      <c r="T22" s="1"/>
      <c r="U22" s="1"/>
      <c r="V22" s="1"/>
      <c r="W22" s="1"/>
      <c r="X22" s="7"/>
      <c r="Y22" s="7"/>
      <c r="Z22" s="8"/>
      <c r="AA22" s="8"/>
      <c r="AB22" s="8"/>
      <c r="AC22" s="8"/>
      <c r="AD22" s="8"/>
      <c r="AE22" s="8"/>
      <c r="AF22" s="8"/>
      <c r="AG22" s="8"/>
      <c r="AH22" s="8"/>
      <c r="AI22" s="20">
        <f t="shared" si="3"/>
        <v>0</v>
      </c>
      <c r="AJ22" s="20">
        <f t="shared" si="4"/>
        <v>0</v>
      </c>
    </row>
    <row r="23" spans="1:36" ht="15.75" customHeight="1" x14ac:dyDescent="0.2">
      <c r="A23" s="6"/>
      <c r="B23" s="7" t="s">
        <v>232</v>
      </c>
      <c r="C23" s="7" t="s">
        <v>221</v>
      </c>
      <c r="D23" s="8" t="s">
        <v>23</v>
      </c>
      <c r="E23" s="8">
        <v>7.4</v>
      </c>
      <c r="F23" s="8">
        <v>7.4</v>
      </c>
      <c r="G23" s="8">
        <v>7</v>
      </c>
      <c r="H23" s="8">
        <v>7.4</v>
      </c>
      <c r="I23" s="8">
        <v>8.9</v>
      </c>
      <c r="J23" s="8">
        <v>8.61</v>
      </c>
      <c r="K23" s="8">
        <v>1.7</v>
      </c>
      <c r="L23" s="8"/>
      <c r="M23" s="8">
        <f t="shared" si="0"/>
        <v>14.800000000000002</v>
      </c>
      <c r="N23" s="8">
        <f t="shared" si="1"/>
        <v>34.01</v>
      </c>
      <c r="O23" s="9">
        <f>N22+N23</f>
        <v>66.009999999999991</v>
      </c>
      <c r="W23" s="1">
        <f>U23+V23</f>
        <v>0</v>
      </c>
    </row>
    <row r="24" spans="1:36" ht="12.75" x14ac:dyDescent="0.2">
      <c r="A24" s="3">
        <f>A22+1</f>
        <v>12</v>
      </c>
      <c r="B24" s="4" t="s">
        <v>53</v>
      </c>
      <c r="C24" s="4" t="s">
        <v>33</v>
      </c>
      <c r="D24" s="4" t="s">
        <v>22</v>
      </c>
      <c r="E24" s="4">
        <v>7</v>
      </c>
      <c r="F24" s="4">
        <v>7.7</v>
      </c>
      <c r="G24" s="4">
        <v>7.4</v>
      </c>
      <c r="H24" s="4">
        <v>6.8</v>
      </c>
      <c r="I24" s="4">
        <v>9.6</v>
      </c>
      <c r="J24" s="4">
        <v>9.14</v>
      </c>
      <c r="K24" s="4"/>
      <c r="L24" s="4"/>
      <c r="M24" s="4">
        <f t="shared" si="0"/>
        <v>14.400000000000002</v>
      </c>
      <c r="N24" s="4">
        <f t="shared" si="1"/>
        <v>33.14</v>
      </c>
      <c r="O24" s="5">
        <f>N24+N25</f>
        <v>65.849999999999994</v>
      </c>
      <c r="P24" s="1" t="str">
        <f>B24</f>
        <v>Neli Dobrecovič Mohar</v>
      </c>
      <c r="Q24" s="1" t="str">
        <f>C24</f>
        <v>ŠD Moste</v>
      </c>
      <c r="R24" s="1">
        <f>O24</f>
        <v>65.849999999999994</v>
      </c>
      <c r="W24" s="1">
        <f>U24+V24</f>
        <v>0</v>
      </c>
      <c r="X24" s="16" t="s">
        <v>29</v>
      </c>
      <c r="Y24" s="16" t="s">
        <v>18</v>
      </c>
      <c r="Z24" s="16" t="s">
        <v>19</v>
      </c>
      <c r="AA24" s="21"/>
      <c r="AB24" s="16" t="s">
        <v>30</v>
      </c>
      <c r="AC24" s="16">
        <f>AJ11</f>
        <v>24.380000000000003</v>
      </c>
      <c r="AD24" s="16">
        <f>AJ13</f>
        <v>33.14</v>
      </c>
      <c r="AE24" s="16">
        <f>AJ15</f>
        <v>32</v>
      </c>
      <c r="AF24" s="16">
        <f>AJ17</f>
        <v>36.1</v>
      </c>
      <c r="AG24" s="16">
        <f>AJ19</f>
        <v>0</v>
      </c>
      <c r="AH24" s="16">
        <f>AJ21</f>
        <v>0</v>
      </c>
    </row>
    <row r="25" spans="1:36" ht="12.75" x14ac:dyDescent="0.2">
      <c r="A25" s="6"/>
      <c r="B25" s="7" t="s">
        <v>53</v>
      </c>
      <c r="C25" s="7" t="s">
        <v>33</v>
      </c>
      <c r="D25" s="8" t="s">
        <v>23</v>
      </c>
      <c r="E25" s="8">
        <v>6.6</v>
      </c>
      <c r="F25" s="8">
        <v>6</v>
      </c>
      <c r="G25" s="8">
        <v>6.1</v>
      </c>
      <c r="H25" s="8">
        <v>6</v>
      </c>
      <c r="I25" s="8">
        <v>9.5</v>
      </c>
      <c r="J25" s="8">
        <v>8.31</v>
      </c>
      <c r="K25" s="8">
        <v>2.8</v>
      </c>
      <c r="L25" s="8"/>
      <c r="M25" s="8">
        <f t="shared" si="0"/>
        <v>12.1</v>
      </c>
      <c r="N25" s="8">
        <f t="shared" si="1"/>
        <v>32.71</v>
      </c>
      <c r="O25" s="9">
        <f>N24+N25</f>
        <v>65.849999999999994</v>
      </c>
      <c r="W25" s="1">
        <f>U25+V25</f>
        <v>0</v>
      </c>
      <c r="X25" s="1" t="str">
        <f>Y11</f>
        <v>ŠD Moste</v>
      </c>
      <c r="Y25" s="1">
        <f>LARGE(AC24:AH24,1)+LARGE(AC24:AH24,2)+LARGE(AC24:AH24,3)+LARGE(AC24:AH24,4)</f>
        <v>125.62</v>
      </c>
      <c r="Z25" s="1">
        <f>LARGE(AC25:AH25,1)+LARGE(AC25:AH25,2)+LARGE(AC25:AH25,3)+LARGE(AC25:AH25,4)</f>
        <v>138.30000000000001</v>
      </c>
      <c r="AB25" s="16" t="s">
        <v>31</v>
      </c>
      <c r="AC25" s="16">
        <f>AJ12</f>
        <v>35.049999999999997</v>
      </c>
      <c r="AD25" s="16">
        <f>AJ14</f>
        <v>32.710000000000008</v>
      </c>
      <c r="AE25" s="16">
        <f>AJ16</f>
        <v>33.340000000000003</v>
      </c>
      <c r="AF25" s="16">
        <f>AJ18</f>
        <v>37.200000000000003</v>
      </c>
      <c r="AG25" s="16">
        <f>AJ20</f>
        <v>0</v>
      </c>
      <c r="AH25" s="16">
        <f>AJ22</f>
        <v>0</v>
      </c>
    </row>
    <row r="26" spans="1:36" ht="12.75" x14ac:dyDescent="0.2">
      <c r="A26" s="3">
        <f>A24+1</f>
        <v>13</v>
      </c>
      <c r="B26" s="4" t="s">
        <v>102</v>
      </c>
      <c r="C26" s="4" t="s">
        <v>108</v>
      </c>
      <c r="D26" s="10" t="s">
        <v>22</v>
      </c>
      <c r="E26" s="4">
        <v>6.8</v>
      </c>
      <c r="F26" s="4">
        <v>6.9</v>
      </c>
      <c r="G26" s="4">
        <v>6.7</v>
      </c>
      <c r="H26" s="4">
        <v>6.7</v>
      </c>
      <c r="I26" s="4">
        <v>8.9</v>
      </c>
      <c r="J26" s="4">
        <v>8.91</v>
      </c>
      <c r="K26" s="4"/>
      <c r="L26" s="4"/>
      <c r="M26" s="4">
        <f t="shared" si="0"/>
        <v>13.499999999999998</v>
      </c>
      <c r="N26" s="4">
        <f t="shared" si="1"/>
        <v>31.310000000000002</v>
      </c>
      <c r="O26" s="5">
        <f>N26+N27</f>
        <v>65.72</v>
      </c>
      <c r="P26" s="1" t="str">
        <f>B26</f>
        <v>Abi Ražman Godnič</v>
      </c>
      <c r="Q26" s="1" t="str">
        <f>C26</f>
        <v>ŠK FlipCapris</v>
      </c>
      <c r="R26" s="1">
        <f>O26</f>
        <v>65.72</v>
      </c>
      <c r="W26" s="1">
        <f>U26+V26</f>
        <v>0</v>
      </c>
    </row>
    <row r="27" spans="1:36" ht="12.75" x14ac:dyDescent="0.2">
      <c r="A27" s="6"/>
      <c r="B27" s="7" t="s">
        <v>102</v>
      </c>
      <c r="C27" s="7" t="s">
        <v>108</v>
      </c>
      <c r="D27" s="13" t="s">
        <v>23</v>
      </c>
      <c r="E27" s="8">
        <v>6.7</v>
      </c>
      <c r="F27" s="8">
        <v>6.9</v>
      </c>
      <c r="G27" s="8">
        <v>6.9</v>
      </c>
      <c r="H27" s="8">
        <v>6.6</v>
      </c>
      <c r="I27" s="8">
        <v>9.6</v>
      </c>
      <c r="J27" s="8">
        <v>9.51</v>
      </c>
      <c r="K27" s="8">
        <v>1.7</v>
      </c>
      <c r="L27" s="8"/>
      <c r="M27" s="8">
        <f t="shared" si="0"/>
        <v>13.6</v>
      </c>
      <c r="N27" s="8">
        <f t="shared" si="1"/>
        <v>34.409999999999997</v>
      </c>
      <c r="O27" s="9">
        <f>N26+N27</f>
        <v>65.72</v>
      </c>
    </row>
    <row r="28" spans="1:36" ht="12.75" x14ac:dyDescent="0.2">
      <c r="A28" s="3">
        <f>A26+1</f>
        <v>14</v>
      </c>
      <c r="B28" s="4" t="s">
        <v>105</v>
      </c>
      <c r="C28" s="4" t="s">
        <v>33</v>
      </c>
      <c r="D28" s="4" t="s">
        <v>22</v>
      </c>
      <c r="E28" s="4">
        <v>7.4</v>
      </c>
      <c r="F28" s="4">
        <v>7.6</v>
      </c>
      <c r="G28" s="4">
        <v>7.5</v>
      </c>
      <c r="H28" s="4">
        <v>7.1</v>
      </c>
      <c r="I28" s="4">
        <v>9.4</v>
      </c>
      <c r="J28" s="4">
        <v>7.7</v>
      </c>
      <c r="K28" s="4"/>
      <c r="L28" s="4"/>
      <c r="M28" s="4">
        <f t="shared" si="0"/>
        <v>14.9</v>
      </c>
      <c r="N28" s="4">
        <f t="shared" si="1"/>
        <v>32</v>
      </c>
      <c r="O28" s="5">
        <f>N28+N29</f>
        <v>65.34</v>
      </c>
      <c r="P28" s="1" t="str">
        <f>B28</f>
        <v>Sofia Rabič</v>
      </c>
      <c r="Q28" s="1" t="str">
        <f>C28</f>
        <v>ŠD Moste</v>
      </c>
      <c r="R28" s="1">
        <f>O28</f>
        <v>65.34</v>
      </c>
    </row>
    <row r="29" spans="1:36" ht="12.75" x14ac:dyDescent="0.2">
      <c r="A29" s="6"/>
      <c r="B29" s="7" t="s">
        <v>105</v>
      </c>
      <c r="C29" s="7" t="s">
        <v>33</v>
      </c>
      <c r="D29" s="8" t="s">
        <v>23</v>
      </c>
      <c r="E29" s="8">
        <v>7</v>
      </c>
      <c r="F29" s="8">
        <v>7.1</v>
      </c>
      <c r="G29" s="8">
        <v>7.2</v>
      </c>
      <c r="H29" s="8">
        <v>6</v>
      </c>
      <c r="I29" s="8">
        <v>9.5</v>
      </c>
      <c r="J29" s="8">
        <v>7.94</v>
      </c>
      <c r="K29" s="8">
        <v>1.8</v>
      </c>
      <c r="L29" s="8"/>
      <c r="M29" s="8">
        <f t="shared" si="0"/>
        <v>14.100000000000001</v>
      </c>
      <c r="N29" s="8">
        <f t="shared" si="1"/>
        <v>33.340000000000003</v>
      </c>
      <c r="O29" s="9">
        <f>N28+N29</f>
        <v>65.34</v>
      </c>
    </row>
    <row r="30" spans="1:36" ht="12.75" x14ac:dyDescent="0.2">
      <c r="A30" s="3">
        <f>A28+1</f>
        <v>15</v>
      </c>
      <c r="B30" s="4" t="s">
        <v>88</v>
      </c>
      <c r="C30" s="4" t="s">
        <v>26</v>
      </c>
      <c r="D30" s="10" t="s">
        <v>22</v>
      </c>
      <c r="E30" s="4">
        <v>7</v>
      </c>
      <c r="F30" s="4">
        <v>7.1</v>
      </c>
      <c r="G30" s="4">
        <v>6.9</v>
      </c>
      <c r="H30" s="4">
        <v>6.4</v>
      </c>
      <c r="I30" s="4">
        <v>9.3000000000000007</v>
      </c>
      <c r="J30" s="4">
        <v>9.16</v>
      </c>
      <c r="K30" s="4"/>
      <c r="L30" s="4">
        <v>2</v>
      </c>
      <c r="M30" s="4">
        <f t="shared" si="0"/>
        <v>13.9</v>
      </c>
      <c r="N30" s="4">
        <f t="shared" si="1"/>
        <v>30.36</v>
      </c>
      <c r="O30" s="5">
        <f>N30+N31</f>
        <v>65.33</v>
      </c>
      <c r="P30" s="1" t="str">
        <f>B30</f>
        <v>Zala Špacapan</v>
      </c>
      <c r="Q30" s="1" t="str">
        <f>C30</f>
        <v>ŠD Partizan Renče</v>
      </c>
      <c r="R30" s="1">
        <f>O30</f>
        <v>65.33</v>
      </c>
      <c r="X30" s="23"/>
      <c r="Y30" s="23"/>
      <c r="Z30" s="24"/>
      <c r="AA30" s="24"/>
      <c r="AB30" s="24"/>
      <c r="AC30" s="24"/>
      <c r="AD30" s="24"/>
      <c r="AE30" s="24"/>
      <c r="AF30" s="24"/>
      <c r="AG30" s="24"/>
      <c r="AH30" s="24"/>
      <c r="AI30" s="1"/>
      <c r="AJ30" s="1"/>
    </row>
    <row r="31" spans="1:36" ht="12.75" x14ac:dyDescent="0.2">
      <c r="A31" s="6"/>
      <c r="B31" s="7" t="s">
        <v>88</v>
      </c>
      <c r="C31" s="7" t="s">
        <v>26</v>
      </c>
      <c r="D31" s="13" t="s">
        <v>23</v>
      </c>
      <c r="E31" s="8">
        <v>6.8</v>
      </c>
      <c r="F31" s="8">
        <v>6.5</v>
      </c>
      <c r="G31" s="8">
        <v>6.4</v>
      </c>
      <c r="H31" s="8">
        <v>6.4</v>
      </c>
      <c r="I31" s="8">
        <v>9.6999999999999993</v>
      </c>
      <c r="J31" s="8">
        <v>9.4700000000000006</v>
      </c>
      <c r="K31" s="8">
        <v>2.9</v>
      </c>
      <c r="L31" s="8"/>
      <c r="M31" s="8">
        <f t="shared" si="0"/>
        <v>12.900000000000002</v>
      </c>
      <c r="N31" s="8">
        <f t="shared" si="1"/>
        <v>34.97</v>
      </c>
      <c r="O31" s="9">
        <f>N30+N31</f>
        <v>65.33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x14ac:dyDescent="0.2">
      <c r="A32" s="3">
        <f>A30+1</f>
        <v>16</v>
      </c>
      <c r="B32" s="4" t="s">
        <v>148</v>
      </c>
      <c r="C32" s="4" t="s">
        <v>108</v>
      </c>
      <c r="D32" s="4" t="s">
        <v>22</v>
      </c>
      <c r="E32" s="4">
        <v>7.2</v>
      </c>
      <c r="F32" s="4">
        <v>7.1</v>
      </c>
      <c r="G32" s="4">
        <v>7</v>
      </c>
      <c r="H32" s="4">
        <v>6.8</v>
      </c>
      <c r="I32" s="4">
        <v>9.1999999999999993</v>
      </c>
      <c r="J32" s="4">
        <v>9.08</v>
      </c>
      <c r="K32" s="4"/>
      <c r="L32" s="4">
        <v>2</v>
      </c>
      <c r="M32" s="4">
        <f t="shared" si="0"/>
        <v>14.100000000000001</v>
      </c>
      <c r="N32" s="4">
        <f t="shared" si="1"/>
        <v>30.380000000000003</v>
      </c>
      <c r="O32" s="5">
        <f>N32+N33</f>
        <v>63.6</v>
      </c>
      <c r="P32" s="1" t="str">
        <f>B32</f>
        <v>Sara Kastelic</v>
      </c>
      <c r="Q32" s="1" t="str">
        <f>C32</f>
        <v>ŠK FlipCapris</v>
      </c>
      <c r="R32" s="1">
        <f>O32</f>
        <v>63.6</v>
      </c>
      <c r="W32" s="1">
        <f>U32+V32</f>
        <v>0</v>
      </c>
    </row>
    <row r="33" spans="1:36" ht="12.75" x14ac:dyDescent="0.2">
      <c r="A33" s="6"/>
      <c r="B33" s="7" t="s">
        <v>148</v>
      </c>
      <c r="C33" s="7" t="s">
        <v>108</v>
      </c>
      <c r="D33" s="8" t="s">
        <v>23</v>
      </c>
      <c r="E33" s="8">
        <v>6.8</v>
      </c>
      <c r="F33" s="8">
        <v>6.9</v>
      </c>
      <c r="G33" s="8">
        <v>7.2</v>
      </c>
      <c r="H33" s="8">
        <v>6.1</v>
      </c>
      <c r="I33" s="8">
        <v>9.1</v>
      </c>
      <c r="J33" s="8">
        <v>8.92</v>
      </c>
      <c r="K33" s="8">
        <v>1.5</v>
      </c>
      <c r="L33" s="8"/>
      <c r="M33" s="8">
        <f t="shared" si="0"/>
        <v>13.7</v>
      </c>
      <c r="N33" s="8">
        <f t="shared" si="1"/>
        <v>33.22</v>
      </c>
      <c r="O33" s="9">
        <f>N32+N33</f>
        <v>63.6</v>
      </c>
      <c r="W33" s="1">
        <f>U33+V33</f>
        <v>0</v>
      </c>
    </row>
    <row r="34" spans="1:36" ht="12.75" x14ac:dyDescent="0.2">
      <c r="A34" s="3">
        <f>A32+1</f>
        <v>17</v>
      </c>
      <c r="B34" s="4" t="s">
        <v>122</v>
      </c>
      <c r="C34" s="4" t="s">
        <v>108</v>
      </c>
      <c r="D34" s="4" t="s">
        <v>22</v>
      </c>
      <c r="E34" s="4">
        <v>7.4</v>
      </c>
      <c r="F34" s="4">
        <v>7.2</v>
      </c>
      <c r="G34" s="4">
        <v>7.3</v>
      </c>
      <c r="H34" s="4">
        <v>7.4</v>
      </c>
      <c r="I34" s="4">
        <v>9.6</v>
      </c>
      <c r="J34" s="4">
        <v>8.3699999999999992</v>
      </c>
      <c r="K34" s="4"/>
      <c r="L34" s="4">
        <v>4</v>
      </c>
      <c r="M34" s="4">
        <f t="shared" ref="M34:M65" si="5">SUM(E34:H34)-MIN(E34:H34)-MAX(E34:H34)</f>
        <v>14.700000000000005</v>
      </c>
      <c r="N34" s="4">
        <f t="shared" ref="N34:N65" si="6">IF(M34+SUM(I34:K34)-L34 &lt; 0,0,M34+SUM(I34:K34)-L34)</f>
        <v>28.67</v>
      </c>
      <c r="O34" s="5">
        <f>N34+N35</f>
        <v>62.870000000000005</v>
      </c>
      <c r="P34" s="1" t="str">
        <f>B34</f>
        <v>Ajna Sukanovic</v>
      </c>
      <c r="Q34" s="1" t="str">
        <f>C34</f>
        <v>ŠK FlipCapris</v>
      </c>
      <c r="R34" s="1">
        <f>O34</f>
        <v>62.870000000000005</v>
      </c>
      <c r="X34" s="23"/>
      <c r="Y34" s="23"/>
      <c r="Z34" s="24"/>
      <c r="AA34" s="24"/>
      <c r="AB34" s="24"/>
      <c r="AC34" s="24"/>
      <c r="AD34" s="24"/>
      <c r="AE34" s="24"/>
      <c r="AF34" s="24"/>
      <c r="AG34" s="24"/>
      <c r="AH34" s="24"/>
      <c r="AI34" s="1"/>
      <c r="AJ34" s="1"/>
    </row>
    <row r="35" spans="1:36" ht="12.75" x14ac:dyDescent="0.2">
      <c r="A35" s="6"/>
      <c r="B35" s="7" t="s">
        <v>122</v>
      </c>
      <c r="C35" s="7" t="s">
        <v>108</v>
      </c>
      <c r="D35" s="8" t="s">
        <v>23</v>
      </c>
      <c r="E35" s="8">
        <v>7.7</v>
      </c>
      <c r="F35" s="8">
        <v>7.3</v>
      </c>
      <c r="G35" s="8">
        <v>7.1</v>
      </c>
      <c r="H35" s="8">
        <v>7.3</v>
      </c>
      <c r="I35" s="8">
        <v>9.1</v>
      </c>
      <c r="J35" s="8">
        <v>8.9</v>
      </c>
      <c r="K35" s="8">
        <v>1.6</v>
      </c>
      <c r="L35" s="8"/>
      <c r="M35" s="8">
        <f t="shared" si="5"/>
        <v>14.600000000000005</v>
      </c>
      <c r="N35" s="8">
        <f t="shared" si="6"/>
        <v>34.200000000000003</v>
      </c>
      <c r="O35" s="9">
        <f>N34+N35</f>
        <v>62.870000000000005</v>
      </c>
      <c r="X35" s="1"/>
      <c r="Y35" s="1"/>
      <c r="Z35" s="24"/>
      <c r="AA35" s="24"/>
      <c r="AB35" s="24"/>
      <c r="AC35" s="24"/>
      <c r="AD35" s="24"/>
      <c r="AE35" s="24"/>
      <c r="AF35" s="24"/>
      <c r="AG35" s="24"/>
      <c r="AH35" s="24"/>
      <c r="AI35" s="1"/>
      <c r="AJ35" s="1"/>
    </row>
    <row r="36" spans="1:36" ht="12.75" x14ac:dyDescent="0.2">
      <c r="A36" s="3">
        <f>A34+1</f>
        <v>18</v>
      </c>
      <c r="B36" s="4" t="s">
        <v>161</v>
      </c>
      <c r="C36" s="4" t="s">
        <v>26</v>
      </c>
      <c r="D36" s="4" t="s">
        <v>22</v>
      </c>
      <c r="E36" s="4">
        <v>5.8</v>
      </c>
      <c r="F36" s="4">
        <v>5.9</v>
      </c>
      <c r="G36" s="4">
        <v>5.9</v>
      </c>
      <c r="H36" s="4">
        <v>5.9</v>
      </c>
      <c r="I36" s="4">
        <v>8.4</v>
      </c>
      <c r="J36" s="4">
        <v>7.93</v>
      </c>
      <c r="K36" s="4"/>
      <c r="L36" s="4"/>
      <c r="M36" s="4">
        <f t="shared" si="5"/>
        <v>11.799999999999999</v>
      </c>
      <c r="N36" s="4">
        <f t="shared" si="6"/>
        <v>28.129999999999995</v>
      </c>
      <c r="O36" s="5">
        <f>N36+N37</f>
        <v>62.449999999999996</v>
      </c>
      <c r="P36" s="1" t="str">
        <f>B36</f>
        <v>Thana Petrović</v>
      </c>
      <c r="Q36" s="1" t="str">
        <f>C36</f>
        <v>ŠD Partizan Renče</v>
      </c>
      <c r="R36" s="1">
        <f>O36</f>
        <v>62.449999999999996</v>
      </c>
    </row>
    <row r="37" spans="1:36" ht="12.75" x14ac:dyDescent="0.2">
      <c r="A37" s="6"/>
      <c r="B37" s="7" t="s">
        <v>161</v>
      </c>
      <c r="C37" s="7" t="s">
        <v>26</v>
      </c>
      <c r="D37" s="8" t="s">
        <v>23</v>
      </c>
      <c r="E37" s="8">
        <v>6.4</v>
      </c>
      <c r="F37" s="8">
        <v>6.4</v>
      </c>
      <c r="G37" s="8">
        <v>6.5</v>
      </c>
      <c r="H37" s="8">
        <v>6.2</v>
      </c>
      <c r="I37" s="8">
        <v>9.6</v>
      </c>
      <c r="J37" s="8">
        <v>9.42</v>
      </c>
      <c r="K37" s="8">
        <v>2.5</v>
      </c>
      <c r="L37" s="8"/>
      <c r="M37" s="8">
        <f t="shared" si="5"/>
        <v>12.8</v>
      </c>
      <c r="N37" s="8">
        <f t="shared" si="6"/>
        <v>34.32</v>
      </c>
      <c r="O37" s="9">
        <f>N36+N37</f>
        <v>62.449999999999996</v>
      </c>
    </row>
    <row r="38" spans="1:36" ht="12.75" x14ac:dyDescent="0.2">
      <c r="A38" s="3">
        <f>A36+1</f>
        <v>19</v>
      </c>
      <c r="B38" s="32" t="s">
        <v>238</v>
      </c>
      <c r="C38" s="4" t="s">
        <v>108</v>
      </c>
      <c r="D38" s="10" t="s">
        <v>22</v>
      </c>
      <c r="E38" s="4">
        <v>7.2</v>
      </c>
      <c r="F38" s="4">
        <v>6.9</v>
      </c>
      <c r="G38" s="4">
        <v>6.9</v>
      </c>
      <c r="H38" s="4">
        <v>6.8</v>
      </c>
      <c r="I38" s="4">
        <v>9.6999999999999993</v>
      </c>
      <c r="J38" s="4">
        <v>8.6199999999999992</v>
      </c>
      <c r="K38" s="4"/>
      <c r="L38" s="4">
        <v>2</v>
      </c>
      <c r="M38" s="4">
        <f t="shared" si="5"/>
        <v>13.8</v>
      </c>
      <c r="N38" s="4">
        <f t="shared" si="6"/>
        <v>30.120000000000005</v>
      </c>
      <c r="O38" s="5">
        <f>N38+N39</f>
        <v>61.97</v>
      </c>
      <c r="P38" s="1" t="str">
        <f>B38</f>
        <v>Lana Kozlovič</v>
      </c>
      <c r="Q38" s="1" t="str">
        <f>C38</f>
        <v>ŠK FlipCapris</v>
      </c>
      <c r="R38" s="1">
        <f>O38</f>
        <v>61.97</v>
      </c>
    </row>
    <row r="39" spans="1:36" ht="12.75" x14ac:dyDescent="0.2">
      <c r="A39" s="6"/>
      <c r="B39" s="7" t="s">
        <v>238</v>
      </c>
      <c r="C39" s="7" t="s">
        <v>108</v>
      </c>
      <c r="D39" s="13" t="s">
        <v>23</v>
      </c>
      <c r="E39" s="8">
        <v>6.7</v>
      </c>
      <c r="F39" s="8">
        <v>6.7</v>
      </c>
      <c r="G39" s="8">
        <v>6.6</v>
      </c>
      <c r="H39" s="8">
        <v>6.5</v>
      </c>
      <c r="I39" s="8">
        <v>8.6999999999999993</v>
      </c>
      <c r="J39" s="8">
        <v>8.4499999999999993</v>
      </c>
      <c r="K39" s="8">
        <v>1.4</v>
      </c>
      <c r="L39" s="8"/>
      <c r="M39" s="8">
        <f t="shared" si="5"/>
        <v>13.3</v>
      </c>
      <c r="N39" s="8">
        <f t="shared" si="6"/>
        <v>31.849999999999998</v>
      </c>
      <c r="O39" s="9">
        <f>N38+N39</f>
        <v>61.97</v>
      </c>
    </row>
    <row r="40" spans="1:36" ht="12.75" x14ac:dyDescent="0.2">
      <c r="A40" s="3">
        <f>A38+1</f>
        <v>20</v>
      </c>
      <c r="B40" s="4" t="s">
        <v>90</v>
      </c>
      <c r="C40" s="4" t="s">
        <v>89</v>
      </c>
      <c r="D40" s="10" t="s">
        <v>22</v>
      </c>
      <c r="E40" s="4">
        <v>7.3</v>
      </c>
      <c r="F40" s="4">
        <v>7</v>
      </c>
      <c r="G40" s="4">
        <v>7.1</v>
      </c>
      <c r="H40" s="4">
        <v>6.4</v>
      </c>
      <c r="I40" s="4">
        <v>9.6999999999999993</v>
      </c>
      <c r="J40" s="4">
        <v>8.6</v>
      </c>
      <c r="K40" s="4"/>
      <c r="L40" s="4">
        <v>6</v>
      </c>
      <c r="M40" s="4">
        <f t="shared" si="5"/>
        <v>14.099999999999998</v>
      </c>
      <c r="N40" s="4">
        <f t="shared" si="6"/>
        <v>26.399999999999991</v>
      </c>
      <c r="O40" s="5">
        <f>N40+N41</f>
        <v>61.11999999999999</v>
      </c>
      <c r="P40" s="1" t="str">
        <f>B40</f>
        <v>Iza Lavrenčič</v>
      </c>
      <c r="Q40" s="1" t="str">
        <f>C40</f>
        <v>TŠD Orehovlje</v>
      </c>
      <c r="R40" s="1">
        <f>O40</f>
        <v>61.11999999999999</v>
      </c>
    </row>
    <row r="41" spans="1:36" ht="12.75" x14ac:dyDescent="0.2">
      <c r="A41" s="6"/>
      <c r="B41" s="7" t="s">
        <v>90</v>
      </c>
      <c r="C41" s="7" t="s">
        <v>89</v>
      </c>
      <c r="D41" s="13" t="s">
        <v>23</v>
      </c>
      <c r="E41" s="8">
        <v>7.4</v>
      </c>
      <c r="F41" s="8">
        <v>7.2</v>
      </c>
      <c r="G41" s="8">
        <v>7.3</v>
      </c>
      <c r="H41" s="8">
        <v>6.5</v>
      </c>
      <c r="I41" s="8">
        <v>9.6999999999999993</v>
      </c>
      <c r="J41" s="8">
        <v>8.6199999999999992</v>
      </c>
      <c r="K41" s="8">
        <v>1.9</v>
      </c>
      <c r="L41" s="8"/>
      <c r="M41" s="8">
        <f t="shared" si="5"/>
        <v>14.500000000000002</v>
      </c>
      <c r="N41" s="8">
        <f t="shared" si="6"/>
        <v>34.72</v>
      </c>
      <c r="O41" s="9">
        <f>N40+N41</f>
        <v>61.11999999999999</v>
      </c>
    </row>
    <row r="42" spans="1:36" ht="12.75" x14ac:dyDescent="0.2">
      <c r="A42" s="3">
        <f>A40+1</f>
        <v>21</v>
      </c>
      <c r="B42" s="32" t="s">
        <v>242</v>
      </c>
      <c r="C42" s="4" t="s">
        <v>33</v>
      </c>
      <c r="D42" s="4" t="s">
        <v>22</v>
      </c>
      <c r="E42" s="4">
        <v>6</v>
      </c>
      <c r="F42" s="4">
        <v>5.6</v>
      </c>
      <c r="G42" s="4">
        <v>5.5</v>
      </c>
      <c r="H42" s="4">
        <v>5.8</v>
      </c>
      <c r="I42" s="4">
        <v>6.8</v>
      </c>
      <c r="J42" s="4">
        <v>6.18</v>
      </c>
      <c r="K42" s="4"/>
      <c r="L42" s="4"/>
      <c r="M42" s="4">
        <f t="shared" si="5"/>
        <v>11.400000000000002</v>
      </c>
      <c r="N42" s="4">
        <f t="shared" si="6"/>
        <v>24.380000000000003</v>
      </c>
      <c r="O42" s="5">
        <f>N42+N43</f>
        <v>59.43</v>
      </c>
      <c r="P42" s="1" t="str">
        <f>B42</f>
        <v>Mirna Brezavšček Klavža</v>
      </c>
      <c r="Q42" s="1" t="str">
        <f>C42</f>
        <v>ŠD Moste</v>
      </c>
      <c r="R42" s="1">
        <f>O42</f>
        <v>59.43</v>
      </c>
    </row>
    <row r="43" spans="1:36" ht="12.75" x14ac:dyDescent="0.2">
      <c r="A43" s="6"/>
      <c r="B43" s="7" t="s">
        <v>242</v>
      </c>
      <c r="C43" s="7" t="s">
        <v>33</v>
      </c>
      <c r="D43" s="8" t="s">
        <v>23</v>
      </c>
      <c r="E43" s="8">
        <v>8</v>
      </c>
      <c r="F43" s="8">
        <v>7.9</v>
      </c>
      <c r="G43" s="8">
        <v>7.6</v>
      </c>
      <c r="H43" s="8">
        <v>7</v>
      </c>
      <c r="I43" s="8">
        <v>9.5</v>
      </c>
      <c r="J43" s="8">
        <v>8.25</v>
      </c>
      <c r="K43" s="8">
        <v>1.8</v>
      </c>
      <c r="L43" s="8"/>
      <c r="M43" s="8">
        <f t="shared" si="5"/>
        <v>15.5</v>
      </c>
      <c r="N43" s="8">
        <f t="shared" si="6"/>
        <v>35.049999999999997</v>
      </c>
      <c r="O43" s="9">
        <f>N42+N43</f>
        <v>59.43</v>
      </c>
    </row>
    <row r="44" spans="1:36" ht="12.75" x14ac:dyDescent="0.2">
      <c r="A44" s="3">
        <f>A42+1</f>
        <v>22</v>
      </c>
      <c r="B44" s="32" t="s">
        <v>191</v>
      </c>
      <c r="C44" s="4" t="s">
        <v>25</v>
      </c>
      <c r="D44" s="4" t="s">
        <v>22</v>
      </c>
      <c r="E44" s="4">
        <v>7.3</v>
      </c>
      <c r="F44" s="4">
        <v>7.1</v>
      </c>
      <c r="G44" s="4">
        <v>7.6</v>
      </c>
      <c r="H44" s="4">
        <v>7.3</v>
      </c>
      <c r="I44" s="4">
        <v>9.6</v>
      </c>
      <c r="J44" s="4">
        <v>7.83</v>
      </c>
      <c r="K44" s="4"/>
      <c r="L44" s="4">
        <v>8</v>
      </c>
      <c r="M44" s="4">
        <f t="shared" si="5"/>
        <v>14.600000000000003</v>
      </c>
      <c r="N44" s="4">
        <f t="shared" si="6"/>
        <v>24.03</v>
      </c>
      <c r="O44" s="5">
        <f>N44+N45</f>
        <v>58.07</v>
      </c>
      <c r="P44" s="1" t="str">
        <f>B44</f>
        <v>Ela  Varga Gostojič</v>
      </c>
      <c r="Q44" s="1" t="str">
        <f>C44</f>
        <v>DŠR Murska Sobota</v>
      </c>
      <c r="R44" s="1">
        <f>O44</f>
        <v>58.07</v>
      </c>
    </row>
    <row r="45" spans="1:36" ht="12.75" x14ac:dyDescent="0.2">
      <c r="A45" s="6"/>
      <c r="B45" s="7" t="s">
        <v>191</v>
      </c>
      <c r="C45" s="7" t="s">
        <v>25</v>
      </c>
      <c r="D45" s="8" t="s">
        <v>23</v>
      </c>
      <c r="E45" s="8">
        <v>7.6</v>
      </c>
      <c r="F45" s="8">
        <v>7.7</v>
      </c>
      <c r="G45" s="8">
        <v>7.8</v>
      </c>
      <c r="H45" s="8">
        <v>7.4</v>
      </c>
      <c r="I45" s="8">
        <v>9.9</v>
      </c>
      <c r="J45" s="8">
        <v>7.64</v>
      </c>
      <c r="K45" s="8">
        <v>1.2</v>
      </c>
      <c r="L45" s="8"/>
      <c r="M45" s="8">
        <f t="shared" si="5"/>
        <v>15.3</v>
      </c>
      <c r="N45" s="8">
        <f t="shared" si="6"/>
        <v>34.04</v>
      </c>
      <c r="O45" s="9">
        <f>N44+N45</f>
        <v>58.07</v>
      </c>
    </row>
    <row r="46" spans="1:36" ht="12.75" x14ac:dyDescent="0.2">
      <c r="A46" s="3">
        <f>A44+1</f>
        <v>23</v>
      </c>
      <c r="B46" s="4" t="s">
        <v>145</v>
      </c>
      <c r="C46" s="4" t="s">
        <v>60</v>
      </c>
      <c r="D46" s="4" t="s">
        <v>22</v>
      </c>
      <c r="E46" s="4">
        <v>7.1</v>
      </c>
      <c r="F46" s="4">
        <v>7.2</v>
      </c>
      <c r="G46" s="4">
        <v>6.7</v>
      </c>
      <c r="H46" s="4">
        <v>7</v>
      </c>
      <c r="I46" s="4">
        <v>9.6999999999999993</v>
      </c>
      <c r="J46" s="4">
        <v>8.8000000000000007</v>
      </c>
      <c r="K46" s="4"/>
      <c r="L46" s="4">
        <v>8</v>
      </c>
      <c r="M46" s="4">
        <f t="shared" si="5"/>
        <v>14.100000000000001</v>
      </c>
      <c r="N46" s="4">
        <f t="shared" si="6"/>
        <v>24.6</v>
      </c>
      <c r="O46" s="5">
        <f>N46+N47</f>
        <v>57.57</v>
      </c>
      <c r="P46" s="1" t="str">
        <f>B46</f>
        <v>Tia Bajt Vručinić</v>
      </c>
      <c r="Q46" s="1" t="str">
        <f>C46</f>
        <v>ŠD Matrica GYM</v>
      </c>
      <c r="R46" s="1">
        <f>O46</f>
        <v>57.57</v>
      </c>
    </row>
    <row r="47" spans="1:36" ht="12.75" x14ac:dyDescent="0.2">
      <c r="A47" s="6"/>
      <c r="B47" s="7" t="s">
        <v>145</v>
      </c>
      <c r="C47" s="7" t="s">
        <v>60</v>
      </c>
      <c r="D47" s="8" t="s">
        <v>23</v>
      </c>
      <c r="E47" s="8">
        <v>6.7</v>
      </c>
      <c r="F47" s="8">
        <v>6.7</v>
      </c>
      <c r="G47" s="8">
        <v>6.7</v>
      </c>
      <c r="H47" s="8">
        <v>6.7</v>
      </c>
      <c r="I47" s="8">
        <v>9.8000000000000007</v>
      </c>
      <c r="J47" s="8">
        <v>8.57</v>
      </c>
      <c r="K47" s="8">
        <v>1.2</v>
      </c>
      <c r="L47" s="8"/>
      <c r="M47" s="8">
        <f t="shared" si="5"/>
        <v>13.400000000000002</v>
      </c>
      <c r="N47" s="8">
        <f t="shared" si="6"/>
        <v>32.97</v>
      </c>
      <c r="O47" s="9">
        <f>N46+N47</f>
        <v>57.57</v>
      </c>
    </row>
    <row r="48" spans="1:36" ht="12.75" x14ac:dyDescent="0.2">
      <c r="A48" s="3">
        <f>A46+1</f>
        <v>24</v>
      </c>
      <c r="B48" s="32" t="s">
        <v>69</v>
      </c>
      <c r="C48" s="4" t="s">
        <v>89</v>
      </c>
      <c r="D48" s="10" t="s">
        <v>22</v>
      </c>
      <c r="E48" s="4">
        <v>7.4</v>
      </c>
      <c r="F48" s="4">
        <v>7.2</v>
      </c>
      <c r="G48" s="4">
        <v>6.8</v>
      </c>
      <c r="H48" s="4">
        <v>7.1</v>
      </c>
      <c r="I48" s="4">
        <v>9.4</v>
      </c>
      <c r="J48" s="4">
        <v>10.66</v>
      </c>
      <c r="K48" s="4"/>
      <c r="L48" s="4"/>
      <c r="M48" s="4">
        <f t="shared" si="5"/>
        <v>14.299999999999999</v>
      </c>
      <c r="N48" s="4">
        <f t="shared" si="6"/>
        <v>34.36</v>
      </c>
      <c r="O48" s="5">
        <f>N48+N49</f>
        <v>57.239999999999995</v>
      </c>
      <c r="P48" s="1" t="str">
        <f>B48</f>
        <v>Neja Grobiša</v>
      </c>
      <c r="Q48" s="1" t="str">
        <f>C48</f>
        <v>TŠD Orehovlje</v>
      </c>
      <c r="R48" s="1">
        <f>O48</f>
        <v>57.239999999999995</v>
      </c>
    </row>
    <row r="49" spans="1:18" ht="12.75" x14ac:dyDescent="0.2">
      <c r="A49" s="6"/>
      <c r="B49" s="7" t="s">
        <v>69</v>
      </c>
      <c r="C49" s="7" t="s">
        <v>89</v>
      </c>
      <c r="D49" s="13" t="s">
        <v>23</v>
      </c>
      <c r="E49" s="8">
        <v>4</v>
      </c>
      <c r="F49" s="8">
        <v>4.2</v>
      </c>
      <c r="G49" s="8">
        <v>3.9</v>
      </c>
      <c r="H49" s="8">
        <v>4.0999999999999996</v>
      </c>
      <c r="I49" s="8">
        <v>5.4</v>
      </c>
      <c r="J49" s="8">
        <v>6.48</v>
      </c>
      <c r="K49" s="8">
        <v>2.9</v>
      </c>
      <c r="L49" s="8"/>
      <c r="M49" s="8">
        <f t="shared" si="5"/>
        <v>8.0999999999999979</v>
      </c>
      <c r="N49" s="8">
        <f t="shared" si="6"/>
        <v>22.88</v>
      </c>
      <c r="O49" s="9">
        <f>N48+N49</f>
        <v>57.239999999999995</v>
      </c>
    </row>
    <row r="50" spans="1:18" ht="12.75" x14ac:dyDescent="0.2">
      <c r="A50" s="3">
        <f>A48+1</f>
        <v>25</v>
      </c>
      <c r="B50" s="4" t="s">
        <v>67</v>
      </c>
      <c r="C50" s="4" t="s">
        <v>60</v>
      </c>
      <c r="D50" s="4" t="s">
        <v>22</v>
      </c>
      <c r="E50" s="4">
        <v>6.7</v>
      </c>
      <c r="F50" s="4">
        <v>6.9</v>
      </c>
      <c r="G50" s="4">
        <v>6.7</v>
      </c>
      <c r="H50" s="4">
        <v>6.8</v>
      </c>
      <c r="I50" s="4">
        <v>9.6</v>
      </c>
      <c r="J50" s="4">
        <v>8.6</v>
      </c>
      <c r="K50" s="4"/>
      <c r="L50" s="4">
        <v>8</v>
      </c>
      <c r="M50" s="4">
        <f t="shared" si="5"/>
        <v>13.500000000000002</v>
      </c>
      <c r="N50" s="4">
        <f t="shared" si="6"/>
        <v>23.700000000000003</v>
      </c>
      <c r="O50" s="5">
        <f>N50+N51</f>
        <v>56.8</v>
      </c>
      <c r="P50" s="1" t="str">
        <f>B50</f>
        <v>Kaja Lotrič</v>
      </c>
      <c r="Q50" s="1" t="str">
        <f>C50</f>
        <v>ŠD Matrica GYM</v>
      </c>
      <c r="R50" s="1">
        <f>O50</f>
        <v>56.8</v>
      </c>
    </row>
    <row r="51" spans="1:18" ht="12.75" x14ac:dyDescent="0.2">
      <c r="A51" s="6"/>
      <c r="B51" s="7" t="s">
        <v>67</v>
      </c>
      <c r="C51" s="7" t="s">
        <v>60</v>
      </c>
      <c r="D51" s="8" t="s">
        <v>23</v>
      </c>
      <c r="E51" s="8">
        <v>7.1</v>
      </c>
      <c r="F51" s="8">
        <v>6.9</v>
      </c>
      <c r="G51" s="8">
        <v>7.2</v>
      </c>
      <c r="H51" s="8">
        <v>7</v>
      </c>
      <c r="I51" s="8">
        <v>9.1999999999999993</v>
      </c>
      <c r="J51" s="8">
        <v>8.6</v>
      </c>
      <c r="K51" s="8">
        <v>1.2</v>
      </c>
      <c r="L51" s="8"/>
      <c r="M51" s="8">
        <f t="shared" si="5"/>
        <v>14.099999999999998</v>
      </c>
      <c r="N51" s="8">
        <f t="shared" si="6"/>
        <v>33.099999999999994</v>
      </c>
      <c r="O51" s="9">
        <f>N50+N51</f>
        <v>56.8</v>
      </c>
    </row>
    <row r="52" spans="1:18" ht="12.75" x14ac:dyDescent="0.2">
      <c r="A52" s="3">
        <f>A50+1</f>
        <v>26</v>
      </c>
      <c r="B52" s="4" t="s">
        <v>194</v>
      </c>
      <c r="C52" s="4" t="s">
        <v>25</v>
      </c>
      <c r="D52" s="10" t="s">
        <v>22</v>
      </c>
      <c r="E52" s="4">
        <v>6.3</v>
      </c>
      <c r="F52" s="4">
        <v>6</v>
      </c>
      <c r="G52" s="4">
        <v>6.5</v>
      </c>
      <c r="H52" s="4">
        <v>5.8</v>
      </c>
      <c r="I52" s="4">
        <v>9.6</v>
      </c>
      <c r="J52" s="4">
        <v>7.98</v>
      </c>
      <c r="K52" s="4"/>
      <c r="L52" s="4">
        <v>8</v>
      </c>
      <c r="M52" s="4">
        <f t="shared" si="5"/>
        <v>12.3</v>
      </c>
      <c r="N52" s="4">
        <f t="shared" si="6"/>
        <v>21.88</v>
      </c>
      <c r="O52" s="5">
        <f>N52+N53</f>
        <v>55.319999999999993</v>
      </c>
      <c r="P52" s="1" t="str">
        <f>B52</f>
        <v>Vita Luciana  Škraban</v>
      </c>
      <c r="Q52" s="1" t="str">
        <f>C52</f>
        <v>DŠR Murska Sobota</v>
      </c>
      <c r="R52" s="1">
        <f>O52</f>
        <v>55.319999999999993</v>
      </c>
    </row>
    <row r="53" spans="1:18" ht="12.75" x14ac:dyDescent="0.2">
      <c r="A53" s="6"/>
      <c r="B53" s="7" t="s">
        <v>194</v>
      </c>
      <c r="C53" s="7" t="s">
        <v>25</v>
      </c>
      <c r="D53" s="13" t="s">
        <v>23</v>
      </c>
      <c r="E53" s="8">
        <v>7.7</v>
      </c>
      <c r="F53" s="8">
        <v>7.5</v>
      </c>
      <c r="G53" s="8">
        <v>7.3</v>
      </c>
      <c r="H53" s="8">
        <v>7.3</v>
      </c>
      <c r="I53" s="8">
        <v>9.8000000000000007</v>
      </c>
      <c r="J53" s="8">
        <v>7.74</v>
      </c>
      <c r="K53" s="8">
        <v>1.1000000000000001</v>
      </c>
      <c r="L53" s="8"/>
      <c r="M53" s="8">
        <f t="shared" si="5"/>
        <v>14.8</v>
      </c>
      <c r="N53" s="8">
        <f t="shared" si="6"/>
        <v>33.44</v>
      </c>
      <c r="O53" s="9">
        <f>N52+N53</f>
        <v>55.319999999999993</v>
      </c>
    </row>
    <row r="54" spans="1:18" ht="12.75" x14ac:dyDescent="0.2">
      <c r="A54" s="3">
        <f>A52+1</f>
        <v>27</v>
      </c>
      <c r="B54" s="32" t="s">
        <v>204</v>
      </c>
      <c r="C54" s="4" t="s">
        <v>60</v>
      </c>
      <c r="D54" s="4" t="s">
        <v>22</v>
      </c>
      <c r="E54" s="10">
        <v>7.6</v>
      </c>
      <c r="F54" s="10">
        <v>7.5</v>
      </c>
      <c r="G54" s="10">
        <v>7.5</v>
      </c>
      <c r="H54" s="10">
        <v>7.6</v>
      </c>
      <c r="I54" s="10">
        <v>9.6999999999999993</v>
      </c>
      <c r="J54" s="10">
        <v>8.7899999999999991</v>
      </c>
      <c r="K54" s="10"/>
      <c r="L54" s="10">
        <v>4</v>
      </c>
      <c r="M54" s="11">
        <f t="shared" si="5"/>
        <v>15.100000000000003</v>
      </c>
      <c r="N54" s="11">
        <f t="shared" si="6"/>
        <v>29.590000000000003</v>
      </c>
      <c r="O54" s="12">
        <f>N54+N55</f>
        <v>55.190000000000005</v>
      </c>
      <c r="P54" s="1" t="str">
        <f>B54</f>
        <v>Ela Kalan</v>
      </c>
      <c r="Q54" s="1" t="str">
        <f>C54</f>
        <v>ŠD Matrica GYM</v>
      </c>
      <c r="R54" s="1">
        <f>O54</f>
        <v>55.190000000000005</v>
      </c>
    </row>
    <row r="55" spans="1:18" ht="12.75" x14ac:dyDescent="0.2">
      <c r="A55" s="6"/>
      <c r="B55" s="7" t="s">
        <v>204</v>
      </c>
      <c r="C55" s="7" t="s">
        <v>60</v>
      </c>
      <c r="D55" s="8" t="s">
        <v>23</v>
      </c>
      <c r="E55" s="13">
        <v>5.7</v>
      </c>
      <c r="F55" s="13">
        <v>5.8</v>
      </c>
      <c r="G55" s="13">
        <v>5.5</v>
      </c>
      <c r="H55" s="13">
        <v>5.5</v>
      </c>
      <c r="I55" s="13">
        <v>7</v>
      </c>
      <c r="J55" s="13">
        <v>5.9</v>
      </c>
      <c r="K55" s="13">
        <v>1.5</v>
      </c>
      <c r="L55" s="13"/>
      <c r="M55" s="14">
        <f t="shared" si="5"/>
        <v>11.2</v>
      </c>
      <c r="N55" s="14">
        <f t="shared" si="6"/>
        <v>25.6</v>
      </c>
      <c r="O55" s="15">
        <f>N54+N55</f>
        <v>55.190000000000005</v>
      </c>
      <c r="P55" s="1" t="s">
        <v>24</v>
      </c>
      <c r="Q55" s="1" t="s">
        <v>24</v>
      </c>
    </row>
    <row r="56" spans="1:18" ht="12.75" x14ac:dyDescent="0.2">
      <c r="A56" s="3">
        <f>A54+1</f>
        <v>28</v>
      </c>
      <c r="B56" s="4" t="s">
        <v>192</v>
      </c>
      <c r="C56" s="4" t="s">
        <v>25</v>
      </c>
      <c r="D56" s="10" t="s">
        <v>22</v>
      </c>
      <c r="E56" s="4">
        <v>7.3</v>
      </c>
      <c r="F56" s="4">
        <v>6.9</v>
      </c>
      <c r="G56" s="4">
        <v>7.2</v>
      </c>
      <c r="H56" s="4">
        <v>7</v>
      </c>
      <c r="I56" s="4">
        <v>9.8000000000000007</v>
      </c>
      <c r="J56" s="4">
        <v>8.83</v>
      </c>
      <c r="K56" s="4"/>
      <c r="L56" s="4">
        <v>8</v>
      </c>
      <c r="M56" s="4">
        <f t="shared" si="5"/>
        <v>14.2</v>
      </c>
      <c r="N56" s="4">
        <f t="shared" si="6"/>
        <v>24.83</v>
      </c>
      <c r="O56" s="5">
        <f>N56+N57</f>
        <v>47.489999999999995</v>
      </c>
      <c r="P56" s="1" t="str">
        <f>B56</f>
        <v>Kaja Vidonja</v>
      </c>
      <c r="Q56" s="1" t="str">
        <f>C56</f>
        <v>DŠR Murska Sobota</v>
      </c>
      <c r="R56" s="1">
        <f>O56</f>
        <v>47.489999999999995</v>
      </c>
    </row>
    <row r="57" spans="1:18" ht="12.75" x14ac:dyDescent="0.2">
      <c r="A57" s="6"/>
      <c r="B57" s="7" t="s">
        <v>192</v>
      </c>
      <c r="C57" s="7" t="s">
        <v>25</v>
      </c>
      <c r="D57" s="13" t="s">
        <v>23</v>
      </c>
      <c r="E57" s="8">
        <v>4.3</v>
      </c>
      <c r="F57" s="8">
        <v>4.4000000000000004</v>
      </c>
      <c r="G57" s="8">
        <v>4.7</v>
      </c>
      <c r="H57" s="8">
        <v>4.7</v>
      </c>
      <c r="I57" s="8">
        <v>6.8</v>
      </c>
      <c r="J57" s="8">
        <v>6.36</v>
      </c>
      <c r="K57" s="8">
        <v>0.4</v>
      </c>
      <c r="L57" s="8"/>
      <c r="M57" s="8">
        <f t="shared" si="5"/>
        <v>9.0999999999999979</v>
      </c>
      <c r="N57" s="8">
        <f t="shared" si="6"/>
        <v>22.659999999999997</v>
      </c>
      <c r="O57" s="9">
        <f>N56+N57</f>
        <v>47.489999999999995</v>
      </c>
    </row>
    <row r="58" spans="1:18" ht="12.75" x14ac:dyDescent="0.2">
      <c r="A58" s="3">
        <f>A56+1</f>
        <v>29</v>
      </c>
      <c r="B58" s="4" t="s">
        <v>147</v>
      </c>
      <c r="C58" s="4" t="s">
        <v>108</v>
      </c>
      <c r="D58" s="4" t="s">
        <v>22</v>
      </c>
      <c r="E58" s="10">
        <v>5</v>
      </c>
      <c r="F58" s="10">
        <v>4.9000000000000004</v>
      </c>
      <c r="G58" s="10">
        <v>4.7</v>
      </c>
      <c r="H58" s="10">
        <v>5</v>
      </c>
      <c r="I58" s="10">
        <v>6.7</v>
      </c>
      <c r="J58" s="10">
        <v>6.4</v>
      </c>
      <c r="K58" s="10"/>
      <c r="L58" s="10">
        <v>2</v>
      </c>
      <c r="M58" s="11">
        <f t="shared" si="5"/>
        <v>9.9000000000000021</v>
      </c>
      <c r="N58" s="11">
        <f t="shared" si="6"/>
        <v>21.000000000000004</v>
      </c>
      <c r="O58" s="12">
        <f>N58+N59</f>
        <v>45.960000000000008</v>
      </c>
      <c r="P58" s="1" t="str">
        <f>B58</f>
        <v>Nejra Šabič</v>
      </c>
      <c r="Q58" s="1" t="str">
        <f>C58</f>
        <v>ŠK FlipCapris</v>
      </c>
      <c r="R58" s="1">
        <f>O58</f>
        <v>45.960000000000008</v>
      </c>
    </row>
    <row r="59" spans="1:18" ht="12.75" x14ac:dyDescent="0.2">
      <c r="A59" s="6"/>
      <c r="B59" s="7" t="s">
        <v>147</v>
      </c>
      <c r="C59" s="7" t="s">
        <v>108</v>
      </c>
      <c r="D59" s="8" t="s">
        <v>23</v>
      </c>
      <c r="E59" s="13">
        <v>5.0999999999999996</v>
      </c>
      <c r="F59" s="13">
        <v>5.2</v>
      </c>
      <c r="G59" s="13">
        <v>5.2</v>
      </c>
      <c r="H59" s="13">
        <v>5.3</v>
      </c>
      <c r="I59" s="13">
        <v>6.9</v>
      </c>
      <c r="J59" s="13">
        <v>6.86</v>
      </c>
      <c r="K59" s="13">
        <v>0.8</v>
      </c>
      <c r="L59" s="13"/>
      <c r="M59" s="14">
        <f t="shared" si="5"/>
        <v>10.400000000000002</v>
      </c>
      <c r="N59" s="14">
        <f t="shared" si="6"/>
        <v>24.960000000000004</v>
      </c>
      <c r="O59" s="15">
        <f>N58+N59</f>
        <v>45.960000000000008</v>
      </c>
      <c r="P59" s="1" t="s">
        <v>24</v>
      </c>
      <c r="Q59" s="1" t="s">
        <v>24</v>
      </c>
    </row>
    <row r="60" spans="1:18" ht="12.75" x14ac:dyDescent="0.2">
      <c r="A60" s="3">
        <f>A58+1</f>
        <v>30</v>
      </c>
      <c r="B60" s="4" t="s">
        <v>160</v>
      </c>
      <c r="C60" s="4" t="s">
        <v>26</v>
      </c>
      <c r="D60" s="10" t="s">
        <v>22</v>
      </c>
      <c r="E60" s="10">
        <v>6.5</v>
      </c>
      <c r="F60" s="10">
        <v>6.7</v>
      </c>
      <c r="G60" s="10">
        <v>6.5</v>
      </c>
      <c r="H60" s="10">
        <v>6.6</v>
      </c>
      <c r="I60" s="10">
        <v>9</v>
      </c>
      <c r="J60" s="10">
        <v>9.69</v>
      </c>
      <c r="K60" s="10"/>
      <c r="L60" s="10"/>
      <c r="M60" s="11">
        <f t="shared" si="5"/>
        <v>13.099999999999998</v>
      </c>
      <c r="N60" s="11">
        <f t="shared" si="6"/>
        <v>31.789999999999996</v>
      </c>
      <c r="O60" s="12">
        <f>N60+N61</f>
        <v>43.319999999999993</v>
      </c>
      <c r="P60" s="1" t="str">
        <f>B60</f>
        <v>Pia Polanc Cipot</v>
      </c>
      <c r="Q60" s="1" t="str">
        <f>C60</f>
        <v>ŠD Partizan Renče</v>
      </c>
      <c r="R60" s="1">
        <f>O60</f>
        <v>43.319999999999993</v>
      </c>
    </row>
    <row r="61" spans="1:18" ht="12.75" x14ac:dyDescent="0.2">
      <c r="A61" s="6"/>
      <c r="B61" s="7" t="s">
        <v>160</v>
      </c>
      <c r="C61" s="7" t="s">
        <v>26</v>
      </c>
      <c r="D61" s="13" t="s">
        <v>23</v>
      </c>
      <c r="E61" s="13">
        <v>2</v>
      </c>
      <c r="F61" s="13">
        <v>2.2000000000000002</v>
      </c>
      <c r="G61" s="13">
        <v>2.1</v>
      </c>
      <c r="H61" s="13">
        <v>2</v>
      </c>
      <c r="I61" s="13">
        <v>3</v>
      </c>
      <c r="J61" s="13">
        <v>3.33</v>
      </c>
      <c r="K61" s="13">
        <v>1.1000000000000001</v>
      </c>
      <c r="L61" s="13"/>
      <c r="M61" s="14">
        <f t="shared" si="5"/>
        <v>4.1000000000000005</v>
      </c>
      <c r="N61" s="14">
        <f t="shared" si="6"/>
        <v>11.530000000000001</v>
      </c>
      <c r="O61" s="15">
        <f>N60+N61</f>
        <v>43.319999999999993</v>
      </c>
      <c r="P61" s="1" t="s">
        <v>24</v>
      </c>
      <c r="Q61" s="1" t="s">
        <v>24</v>
      </c>
    </row>
    <row r="62" spans="1:18" ht="12.75" x14ac:dyDescent="0.2">
      <c r="A62" s="3">
        <f>A60+1</f>
        <v>31</v>
      </c>
      <c r="B62" s="4" t="s">
        <v>162</v>
      </c>
      <c r="C62" s="4" t="s">
        <v>26</v>
      </c>
      <c r="D62" s="4" t="s">
        <v>22</v>
      </c>
      <c r="E62" s="4">
        <v>1.4</v>
      </c>
      <c r="F62" s="4">
        <v>1.4</v>
      </c>
      <c r="G62" s="4">
        <v>1.2</v>
      </c>
      <c r="H62" s="4">
        <v>1.2</v>
      </c>
      <c r="I62" s="4">
        <v>1.9</v>
      </c>
      <c r="J62" s="4">
        <v>2.0499999999999998</v>
      </c>
      <c r="K62" s="4"/>
      <c r="L62" s="4"/>
      <c r="M62" s="4">
        <f t="shared" si="5"/>
        <v>2.6</v>
      </c>
      <c r="N62" s="4">
        <f t="shared" si="6"/>
        <v>6.55</v>
      </c>
      <c r="O62" s="5">
        <f>N62+N63</f>
        <v>42.949999999999996</v>
      </c>
      <c r="P62" s="1" t="str">
        <f>B62</f>
        <v>Zala Pregelj Sošcnja</v>
      </c>
      <c r="Q62" s="1" t="str">
        <f>C62</f>
        <v>ŠD Partizan Renče</v>
      </c>
      <c r="R62" s="1">
        <f>O62</f>
        <v>42.949999999999996</v>
      </c>
    </row>
    <row r="63" spans="1:18" ht="12.75" x14ac:dyDescent="0.2">
      <c r="A63" s="6"/>
      <c r="B63" s="7" t="s">
        <v>162</v>
      </c>
      <c r="C63" s="7" t="s">
        <v>26</v>
      </c>
      <c r="D63" s="8" t="s">
        <v>23</v>
      </c>
      <c r="E63" s="8">
        <v>7.2</v>
      </c>
      <c r="F63" s="8">
        <v>7.5</v>
      </c>
      <c r="G63" s="8">
        <v>7.1</v>
      </c>
      <c r="H63" s="8">
        <v>7</v>
      </c>
      <c r="I63" s="8">
        <v>9.5</v>
      </c>
      <c r="J63" s="8">
        <v>10.1</v>
      </c>
      <c r="K63" s="8">
        <v>2.5</v>
      </c>
      <c r="L63" s="8"/>
      <c r="M63" s="8">
        <f t="shared" si="5"/>
        <v>14.299999999999997</v>
      </c>
      <c r="N63" s="8">
        <f t="shared" si="6"/>
        <v>36.4</v>
      </c>
      <c r="O63" s="9">
        <f>N62+N63</f>
        <v>42.949999999999996</v>
      </c>
    </row>
    <row r="64" spans="1:18" ht="12.75" x14ac:dyDescent="0.2">
      <c r="A64" s="3">
        <f>A62+1</f>
        <v>32</v>
      </c>
      <c r="B64" s="32" t="s">
        <v>146</v>
      </c>
      <c r="C64" s="4" t="s">
        <v>60</v>
      </c>
      <c r="D64" s="10" t="s">
        <v>22</v>
      </c>
      <c r="E64" s="4">
        <v>5.8</v>
      </c>
      <c r="F64" s="4">
        <v>5.5</v>
      </c>
      <c r="G64" s="4">
        <v>6</v>
      </c>
      <c r="H64" s="4">
        <v>5.4</v>
      </c>
      <c r="I64" s="4">
        <v>9.1</v>
      </c>
      <c r="J64" s="4">
        <v>8.77</v>
      </c>
      <c r="K64" s="4"/>
      <c r="L64" s="4">
        <v>4</v>
      </c>
      <c r="M64" s="4">
        <f t="shared" si="5"/>
        <v>11.300000000000004</v>
      </c>
      <c r="N64" s="4">
        <f t="shared" si="6"/>
        <v>25.17</v>
      </c>
      <c r="O64" s="5">
        <f>N64+N65</f>
        <v>38.33</v>
      </c>
      <c r="P64" s="1" t="str">
        <f>B64</f>
        <v>Tina Šušteršič</v>
      </c>
      <c r="Q64" s="1" t="str">
        <f>C64</f>
        <v>ŠD Matrica GYM</v>
      </c>
      <c r="R64" s="1">
        <f>O64</f>
        <v>38.33</v>
      </c>
    </row>
    <row r="65" spans="1:18" ht="12.75" x14ac:dyDescent="0.2">
      <c r="A65" s="6"/>
      <c r="B65" s="7" t="s">
        <v>146</v>
      </c>
      <c r="C65" s="7" t="s">
        <v>60</v>
      </c>
      <c r="D65" s="13" t="s">
        <v>23</v>
      </c>
      <c r="E65" s="8">
        <v>2.8</v>
      </c>
      <c r="F65" s="8">
        <v>2.7</v>
      </c>
      <c r="G65" s="8">
        <v>2.6</v>
      </c>
      <c r="H65" s="8">
        <v>2.5</v>
      </c>
      <c r="I65" s="8">
        <v>3.5</v>
      </c>
      <c r="J65" s="8">
        <v>3.56</v>
      </c>
      <c r="K65" s="8">
        <v>0.8</v>
      </c>
      <c r="L65" s="8"/>
      <c r="M65" s="8">
        <f t="shared" si="5"/>
        <v>5.3</v>
      </c>
      <c r="N65" s="8">
        <f t="shared" si="6"/>
        <v>13.16</v>
      </c>
      <c r="O65" s="9">
        <f>N64+N65</f>
        <v>38.33</v>
      </c>
    </row>
    <row r="66" spans="1:18" ht="12.75" x14ac:dyDescent="0.2">
      <c r="A66" s="3">
        <f>A64+1</f>
        <v>33</v>
      </c>
      <c r="B66" s="32" t="s">
        <v>236</v>
      </c>
      <c r="C66" s="4" t="s">
        <v>108</v>
      </c>
      <c r="D66" s="4" t="s">
        <v>22</v>
      </c>
      <c r="E66" s="4">
        <v>1.5</v>
      </c>
      <c r="F66" s="4">
        <v>1.4</v>
      </c>
      <c r="G66" s="4">
        <v>1.2</v>
      </c>
      <c r="H66" s="4">
        <v>1.5</v>
      </c>
      <c r="I66" s="4">
        <v>2</v>
      </c>
      <c r="J66" s="4">
        <v>1.77</v>
      </c>
      <c r="K66" s="4"/>
      <c r="L66" s="4">
        <v>2</v>
      </c>
      <c r="M66" s="4">
        <f t="shared" ref="M66:M101" si="7">SUM(E66:H66)-MIN(E66:H66)-MAX(E66:H66)</f>
        <v>2.8999999999999995</v>
      </c>
      <c r="N66" s="4">
        <f t="shared" ref="N66:N97" si="8">IF(M66+SUM(I66:K66)-L66 &lt; 0,0,M66+SUM(I66:K66)-L66)</f>
        <v>4.67</v>
      </c>
      <c r="O66" s="5">
        <f>N66+N67</f>
        <v>37.659999999999997</v>
      </c>
      <c r="P66" s="1" t="str">
        <f>B66</f>
        <v>Taja Muženič</v>
      </c>
      <c r="Q66" s="1" t="str">
        <f>C66</f>
        <v>ŠK FlipCapris</v>
      </c>
      <c r="R66" s="1">
        <f>O66</f>
        <v>37.659999999999997</v>
      </c>
    </row>
    <row r="67" spans="1:18" ht="12.75" x14ac:dyDescent="0.2">
      <c r="A67" s="6"/>
      <c r="B67" s="7" t="s">
        <v>236</v>
      </c>
      <c r="C67" s="7" t="s">
        <v>108</v>
      </c>
      <c r="D67" s="8" t="s">
        <v>23</v>
      </c>
      <c r="E67" s="8">
        <v>6.3</v>
      </c>
      <c r="F67" s="8">
        <v>5.8</v>
      </c>
      <c r="G67" s="8">
        <v>6.4</v>
      </c>
      <c r="H67" s="8">
        <v>6.1</v>
      </c>
      <c r="I67" s="8">
        <v>9.9</v>
      </c>
      <c r="J67" s="8">
        <v>9.2899999999999991</v>
      </c>
      <c r="K67" s="8">
        <v>1.4</v>
      </c>
      <c r="L67" s="8"/>
      <c r="M67" s="8">
        <f t="shared" si="7"/>
        <v>12.4</v>
      </c>
      <c r="N67" s="8">
        <f t="shared" si="8"/>
        <v>32.989999999999995</v>
      </c>
      <c r="O67" s="9">
        <f>N66+N67</f>
        <v>37.659999999999997</v>
      </c>
    </row>
    <row r="68" spans="1:18" ht="12.75" x14ac:dyDescent="0.2">
      <c r="A68" s="3">
        <f>A66+1</f>
        <v>34</v>
      </c>
      <c r="B68" s="4" t="s">
        <v>103</v>
      </c>
      <c r="C68" s="4" t="s">
        <v>108</v>
      </c>
      <c r="D68" s="4" t="s">
        <v>22</v>
      </c>
      <c r="E68" s="4">
        <v>0.7</v>
      </c>
      <c r="F68" s="4">
        <v>0.7</v>
      </c>
      <c r="G68" s="4">
        <v>0.7</v>
      </c>
      <c r="H68" s="4">
        <v>0.7</v>
      </c>
      <c r="I68" s="4">
        <v>1</v>
      </c>
      <c r="J68" s="4">
        <v>1.04</v>
      </c>
      <c r="K68" s="4"/>
      <c r="L68" s="4"/>
      <c r="M68" s="4">
        <f t="shared" si="7"/>
        <v>1.3999999999999997</v>
      </c>
      <c r="N68" s="4">
        <f t="shared" si="8"/>
        <v>3.4399999999999995</v>
      </c>
      <c r="O68" s="5">
        <f>N68+N69</f>
        <v>36.760000000000005</v>
      </c>
      <c r="P68" s="1" t="str">
        <f>B68</f>
        <v>Nola Zrim</v>
      </c>
      <c r="Q68" s="1" t="str">
        <f>C68</f>
        <v>ŠK FlipCapris</v>
      </c>
      <c r="R68" s="1">
        <f>O68</f>
        <v>36.760000000000005</v>
      </c>
    </row>
    <row r="69" spans="1:18" ht="12.75" x14ac:dyDescent="0.2">
      <c r="A69" s="6"/>
      <c r="B69" s="7" t="s">
        <v>103</v>
      </c>
      <c r="C69" s="7" t="s">
        <v>108</v>
      </c>
      <c r="D69" s="8" t="s">
        <v>23</v>
      </c>
      <c r="E69" s="8">
        <v>5.9</v>
      </c>
      <c r="F69" s="8">
        <v>6.2</v>
      </c>
      <c r="G69" s="8">
        <v>6.2</v>
      </c>
      <c r="H69" s="8">
        <v>5.9</v>
      </c>
      <c r="I69" s="8">
        <v>9.6</v>
      </c>
      <c r="J69" s="8">
        <v>9.2200000000000006</v>
      </c>
      <c r="K69" s="8">
        <v>2.4</v>
      </c>
      <c r="L69" s="8"/>
      <c r="M69" s="8">
        <f t="shared" si="7"/>
        <v>12.100000000000005</v>
      </c>
      <c r="N69" s="8">
        <f t="shared" si="8"/>
        <v>33.320000000000007</v>
      </c>
      <c r="O69" s="9">
        <f>N68+N69</f>
        <v>36.760000000000005</v>
      </c>
    </row>
    <row r="70" spans="1:18" ht="12.75" x14ac:dyDescent="0.2">
      <c r="A70" s="3">
        <f>A68+1</f>
        <v>35</v>
      </c>
      <c r="B70" s="4" t="s">
        <v>120</v>
      </c>
      <c r="C70" s="4" t="s">
        <v>108</v>
      </c>
      <c r="D70" s="10" t="s">
        <v>22</v>
      </c>
      <c r="E70" s="10">
        <v>0.5</v>
      </c>
      <c r="F70" s="10">
        <v>0.7</v>
      </c>
      <c r="G70" s="10">
        <v>0.7</v>
      </c>
      <c r="H70" s="10">
        <v>0.5</v>
      </c>
      <c r="I70" s="10">
        <v>1</v>
      </c>
      <c r="J70" s="10">
        <v>1.05</v>
      </c>
      <c r="K70" s="10"/>
      <c r="L70" s="10">
        <v>6</v>
      </c>
      <c r="M70" s="11">
        <f t="shared" si="7"/>
        <v>1.2</v>
      </c>
      <c r="N70" s="11">
        <f t="shared" si="8"/>
        <v>0</v>
      </c>
      <c r="O70" s="12">
        <f>N70+N71</f>
        <v>35.619999999999997</v>
      </c>
      <c r="P70" s="1" t="str">
        <f>B70</f>
        <v>Elli Bubola</v>
      </c>
      <c r="Q70" s="1" t="str">
        <f>C70</f>
        <v>ŠK FlipCapris</v>
      </c>
      <c r="R70" s="1">
        <f>O70</f>
        <v>35.619999999999997</v>
      </c>
    </row>
    <row r="71" spans="1:18" ht="12.75" x14ac:dyDescent="0.2">
      <c r="A71" s="6"/>
      <c r="B71" s="7" t="s">
        <v>120</v>
      </c>
      <c r="C71" s="7" t="s">
        <v>108</v>
      </c>
      <c r="D71" s="13" t="s">
        <v>23</v>
      </c>
      <c r="E71" s="13">
        <v>7.6</v>
      </c>
      <c r="F71" s="13">
        <v>7.5</v>
      </c>
      <c r="G71" s="13">
        <v>7.6</v>
      </c>
      <c r="H71" s="13">
        <v>7.6</v>
      </c>
      <c r="I71" s="13">
        <v>9.9</v>
      </c>
      <c r="J71" s="13">
        <v>9.42</v>
      </c>
      <c r="K71" s="13">
        <v>1.1000000000000001</v>
      </c>
      <c r="L71" s="13"/>
      <c r="M71" s="14">
        <f t="shared" si="7"/>
        <v>15.199999999999998</v>
      </c>
      <c r="N71" s="14">
        <f t="shared" si="8"/>
        <v>35.619999999999997</v>
      </c>
      <c r="O71" s="15">
        <f>N70+N71</f>
        <v>35.619999999999997</v>
      </c>
    </row>
    <row r="72" spans="1:18" ht="12.75" x14ac:dyDescent="0.2">
      <c r="A72" s="3">
        <f>A70+1</f>
        <v>36</v>
      </c>
      <c r="B72" s="4" t="s">
        <v>163</v>
      </c>
      <c r="C72" s="4" t="s">
        <v>26</v>
      </c>
      <c r="D72" s="10" t="s">
        <v>22</v>
      </c>
      <c r="E72" s="4">
        <v>2.2000000000000002</v>
      </c>
      <c r="F72" s="4">
        <v>2.2999999999999998</v>
      </c>
      <c r="G72" s="4">
        <v>2.2000000000000002</v>
      </c>
      <c r="H72" s="4">
        <v>2.2999999999999998</v>
      </c>
      <c r="I72" s="4">
        <v>2.9</v>
      </c>
      <c r="J72" s="4">
        <v>2.54</v>
      </c>
      <c r="K72" s="4"/>
      <c r="L72" s="4">
        <v>8</v>
      </c>
      <c r="M72" s="4">
        <f t="shared" si="7"/>
        <v>4.5</v>
      </c>
      <c r="N72" s="4">
        <f t="shared" si="8"/>
        <v>1.9399999999999995</v>
      </c>
      <c r="O72" s="5">
        <f>N72+N73</f>
        <v>33.46</v>
      </c>
      <c r="P72" s="1" t="str">
        <f>B72</f>
        <v>Zara Kalabić</v>
      </c>
      <c r="Q72" s="1" t="str">
        <f>C72</f>
        <v>ŠD Partizan Renče</v>
      </c>
      <c r="R72" s="1">
        <f>O72</f>
        <v>33.46</v>
      </c>
    </row>
    <row r="73" spans="1:18" ht="12.75" x14ac:dyDescent="0.2">
      <c r="A73" s="6"/>
      <c r="B73" s="7" t="s">
        <v>163</v>
      </c>
      <c r="C73" s="7" t="s">
        <v>26</v>
      </c>
      <c r="D73" s="13" t="s">
        <v>23</v>
      </c>
      <c r="E73" s="8">
        <v>6.8</v>
      </c>
      <c r="F73" s="8">
        <v>6.7</v>
      </c>
      <c r="G73" s="8">
        <v>6.7</v>
      </c>
      <c r="H73" s="8">
        <v>7.1</v>
      </c>
      <c r="I73" s="8">
        <v>8.8000000000000007</v>
      </c>
      <c r="J73" s="8">
        <v>8.1199999999999992</v>
      </c>
      <c r="K73" s="8">
        <v>1.1000000000000001</v>
      </c>
      <c r="L73" s="8"/>
      <c r="M73" s="8">
        <f t="shared" si="7"/>
        <v>13.499999999999998</v>
      </c>
      <c r="N73" s="8">
        <f t="shared" si="8"/>
        <v>31.520000000000003</v>
      </c>
      <c r="O73" s="9">
        <f>N72+N73</f>
        <v>33.46</v>
      </c>
    </row>
    <row r="74" spans="1:18" ht="12.75" x14ac:dyDescent="0.2">
      <c r="A74" s="3">
        <f>A72+1</f>
        <v>37</v>
      </c>
      <c r="B74" s="4" t="s">
        <v>149</v>
      </c>
      <c r="C74" s="4" t="s">
        <v>89</v>
      </c>
      <c r="D74" s="10" t="s">
        <v>22</v>
      </c>
      <c r="E74" s="4">
        <v>0.7</v>
      </c>
      <c r="F74" s="4">
        <v>0.8</v>
      </c>
      <c r="G74" s="4">
        <v>0.8</v>
      </c>
      <c r="H74" s="4">
        <v>0.6</v>
      </c>
      <c r="I74" s="4">
        <v>1</v>
      </c>
      <c r="J74" s="4">
        <v>0.71</v>
      </c>
      <c r="K74" s="4"/>
      <c r="L74" s="4">
        <v>4</v>
      </c>
      <c r="M74" s="4">
        <f t="shared" si="7"/>
        <v>1.4999999999999998</v>
      </c>
      <c r="N74" s="4">
        <f t="shared" si="8"/>
        <v>0</v>
      </c>
      <c r="O74" s="5">
        <f>N74+N75</f>
        <v>33.31</v>
      </c>
      <c r="P74" s="1" t="str">
        <f>B74</f>
        <v>Neža Sterle</v>
      </c>
      <c r="Q74" s="1" t="str">
        <f>C74</f>
        <v>TŠD Orehovlje</v>
      </c>
      <c r="R74" s="1">
        <f>O74</f>
        <v>33.31</v>
      </c>
    </row>
    <row r="75" spans="1:18" ht="12.75" x14ac:dyDescent="0.2">
      <c r="A75" s="6"/>
      <c r="B75" s="7" t="s">
        <v>149</v>
      </c>
      <c r="C75" s="7" t="s">
        <v>89</v>
      </c>
      <c r="D75" s="13" t="s">
        <v>23</v>
      </c>
      <c r="E75" s="8">
        <v>7.5</v>
      </c>
      <c r="F75" s="8">
        <v>7.5</v>
      </c>
      <c r="G75" s="8">
        <v>7.4</v>
      </c>
      <c r="H75" s="8">
        <v>7.3</v>
      </c>
      <c r="I75" s="8">
        <v>9.4</v>
      </c>
      <c r="J75" s="8">
        <v>7.41</v>
      </c>
      <c r="K75" s="8">
        <v>1.6</v>
      </c>
      <c r="L75" s="8"/>
      <c r="M75" s="8">
        <f t="shared" si="7"/>
        <v>14.899999999999999</v>
      </c>
      <c r="N75" s="8">
        <f t="shared" si="8"/>
        <v>33.31</v>
      </c>
      <c r="O75" s="9">
        <f>N74+N75</f>
        <v>33.31</v>
      </c>
    </row>
    <row r="76" spans="1:18" ht="12.75" x14ac:dyDescent="0.2">
      <c r="A76" s="3">
        <f>A74+1</f>
        <v>38</v>
      </c>
      <c r="B76" s="4" t="s">
        <v>144</v>
      </c>
      <c r="C76" s="4" t="s">
        <v>60</v>
      </c>
      <c r="D76" s="10" t="s">
        <v>22</v>
      </c>
      <c r="E76" s="4">
        <v>1.7</v>
      </c>
      <c r="F76" s="4">
        <v>1.6</v>
      </c>
      <c r="G76" s="4">
        <v>1.6</v>
      </c>
      <c r="H76" s="4">
        <v>1.7</v>
      </c>
      <c r="I76" s="4">
        <v>1.9</v>
      </c>
      <c r="J76" s="4">
        <v>1.83</v>
      </c>
      <c r="K76" s="4"/>
      <c r="L76" s="4">
        <v>6</v>
      </c>
      <c r="M76" s="4">
        <f t="shared" si="7"/>
        <v>3.3</v>
      </c>
      <c r="N76" s="4">
        <f t="shared" si="8"/>
        <v>1.0299999999999994</v>
      </c>
      <c r="O76" s="5">
        <f>N76+N77</f>
        <v>30.650000000000006</v>
      </c>
      <c r="P76" s="1" t="str">
        <f>B76</f>
        <v>Lisa Oražem</v>
      </c>
      <c r="Q76" s="1" t="str">
        <f>C76</f>
        <v>ŠD Matrica GYM</v>
      </c>
      <c r="R76" s="1">
        <f>O76</f>
        <v>30.650000000000006</v>
      </c>
    </row>
    <row r="77" spans="1:18" ht="12.75" x14ac:dyDescent="0.2">
      <c r="A77" s="6"/>
      <c r="B77" s="7" t="s">
        <v>144</v>
      </c>
      <c r="C77" s="7" t="s">
        <v>60</v>
      </c>
      <c r="D77" s="13" t="s">
        <v>23</v>
      </c>
      <c r="E77" s="8">
        <v>6.6</v>
      </c>
      <c r="F77" s="8">
        <v>6.1</v>
      </c>
      <c r="G77" s="8">
        <v>5.9</v>
      </c>
      <c r="H77" s="8">
        <v>6.6</v>
      </c>
      <c r="I77" s="8">
        <v>8.6</v>
      </c>
      <c r="J77" s="8">
        <v>7.62</v>
      </c>
      <c r="K77" s="8">
        <v>0.7</v>
      </c>
      <c r="L77" s="8"/>
      <c r="M77" s="8">
        <f t="shared" si="7"/>
        <v>12.700000000000005</v>
      </c>
      <c r="N77" s="8">
        <f t="shared" si="8"/>
        <v>29.620000000000005</v>
      </c>
      <c r="O77" s="9">
        <f>N76+N77</f>
        <v>30.650000000000006</v>
      </c>
    </row>
    <row r="78" spans="1:18" ht="12.75" x14ac:dyDescent="0.2">
      <c r="A78" s="3">
        <f>A76+1</f>
        <v>39</v>
      </c>
      <c r="B78" s="32" t="s">
        <v>21</v>
      </c>
      <c r="C78" s="32" t="s">
        <v>221</v>
      </c>
      <c r="D78" s="10" t="s">
        <v>22</v>
      </c>
      <c r="E78" s="4">
        <v>2.2999999999999998</v>
      </c>
      <c r="F78" s="4">
        <v>2.2999999999999998</v>
      </c>
      <c r="G78" s="4">
        <v>2.2999999999999998</v>
      </c>
      <c r="H78" s="4">
        <v>2.2000000000000002</v>
      </c>
      <c r="I78" s="4">
        <v>5.6</v>
      </c>
      <c r="J78" s="4">
        <v>4.0599999999999996</v>
      </c>
      <c r="K78" s="4"/>
      <c r="L78" s="4">
        <v>6</v>
      </c>
      <c r="M78" s="4">
        <f t="shared" si="7"/>
        <v>4.5999999999999996</v>
      </c>
      <c r="N78" s="4">
        <f t="shared" si="8"/>
        <v>8.26</v>
      </c>
      <c r="O78" s="5">
        <f>N78+N79</f>
        <v>22.240000000000002</v>
      </c>
      <c r="P78" s="1" t="str">
        <f>B78</f>
        <v>Eva Petelinc</v>
      </c>
      <c r="Q78" s="1" t="str">
        <f>C78</f>
        <v>Sokol Bežigrad</v>
      </c>
      <c r="R78" s="1">
        <f>O78</f>
        <v>22.240000000000002</v>
      </c>
    </row>
    <row r="79" spans="1:18" ht="12.75" x14ac:dyDescent="0.2">
      <c r="A79" s="6"/>
      <c r="B79" s="7" t="s">
        <v>21</v>
      </c>
      <c r="C79" s="7" t="s">
        <v>221</v>
      </c>
      <c r="D79" s="13" t="s">
        <v>23</v>
      </c>
      <c r="E79" s="8">
        <v>3.2</v>
      </c>
      <c r="F79" s="8">
        <v>3.1</v>
      </c>
      <c r="G79" s="8">
        <v>2.9</v>
      </c>
      <c r="H79" s="8">
        <v>2.8</v>
      </c>
      <c r="I79" s="8">
        <v>3.8</v>
      </c>
      <c r="J79" s="8">
        <v>3.08</v>
      </c>
      <c r="K79" s="8">
        <v>1.1000000000000001</v>
      </c>
      <c r="L79" s="8"/>
      <c r="M79" s="8">
        <f t="shared" si="7"/>
        <v>5.9999999999999991</v>
      </c>
      <c r="N79" s="8">
        <f t="shared" si="8"/>
        <v>13.98</v>
      </c>
      <c r="O79" s="9">
        <f>N78+N79</f>
        <v>22.240000000000002</v>
      </c>
    </row>
    <row r="80" spans="1:18" ht="12.75" x14ac:dyDescent="0.2">
      <c r="A80" s="3">
        <f>A78+1</f>
        <v>40</v>
      </c>
      <c r="B80" s="32" t="s">
        <v>56</v>
      </c>
      <c r="C80" s="4" t="s">
        <v>221</v>
      </c>
      <c r="D80" s="10" t="s">
        <v>22</v>
      </c>
      <c r="E80" s="4">
        <v>0.6</v>
      </c>
      <c r="F80" s="4">
        <v>0.6</v>
      </c>
      <c r="G80" s="4">
        <v>0.6</v>
      </c>
      <c r="H80" s="4">
        <v>0.6</v>
      </c>
      <c r="I80" s="4">
        <v>1.8</v>
      </c>
      <c r="J80" s="4">
        <v>1.19</v>
      </c>
      <c r="K80" s="4"/>
      <c r="L80" s="4">
        <v>4</v>
      </c>
      <c r="M80" s="4">
        <f t="shared" si="7"/>
        <v>1.1999999999999997</v>
      </c>
      <c r="N80" s="4">
        <f t="shared" si="8"/>
        <v>0.1899999999999995</v>
      </c>
      <c r="O80" s="5">
        <f>N80+N81</f>
        <v>14.599999999999998</v>
      </c>
      <c r="P80" s="1" t="str">
        <f>B80</f>
        <v>Kira Kuznetsova</v>
      </c>
      <c r="Q80" s="1" t="str">
        <f>C80</f>
        <v>Sokol Bežigrad</v>
      </c>
      <c r="R80" s="1">
        <f>O80</f>
        <v>14.599999999999998</v>
      </c>
    </row>
    <row r="81" spans="1:18" ht="12.75" x14ac:dyDescent="0.2">
      <c r="A81" s="6"/>
      <c r="B81" s="7" t="s">
        <v>56</v>
      </c>
      <c r="C81" s="7" t="s">
        <v>221</v>
      </c>
      <c r="D81" s="13" t="s">
        <v>23</v>
      </c>
      <c r="E81" s="8">
        <v>3</v>
      </c>
      <c r="F81" s="8">
        <v>3.1</v>
      </c>
      <c r="G81" s="8">
        <v>3</v>
      </c>
      <c r="H81" s="8">
        <v>3.1</v>
      </c>
      <c r="I81" s="8">
        <v>4</v>
      </c>
      <c r="J81" s="8">
        <v>3.61</v>
      </c>
      <c r="K81" s="8">
        <v>0.7</v>
      </c>
      <c r="L81" s="8"/>
      <c r="M81" s="8">
        <f t="shared" si="7"/>
        <v>6.1</v>
      </c>
      <c r="N81" s="8">
        <f t="shared" si="8"/>
        <v>14.409999999999998</v>
      </c>
      <c r="O81" s="9">
        <f>N80+N81</f>
        <v>14.599999999999998</v>
      </c>
    </row>
    <row r="82" spans="1:18" ht="12.75" x14ac:dyDescent="0.2">
      <c r="A82" s="3">
        <f>A80+1</f>
        <v>41</v>
      </c>
      <c r="B82" s="4" t="s">
        <v>142</v>
      </c>
      <c r="C82" s="4" t="s">
        <v>77</v>
      </c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 t="str">
        <f>B82</f>
        <v>Iva Julija Majcen</v>
      </c>
      <c r="Q82" s="1" t="str">
        <f>C82</f>
        <v>Freestyle klub Celje</v>
      </c>
      <c r="R82" s="1">
        <f>O82</f>
        <v>0</v>
      </c>
    </row>
    <row r="83" spans="1:18" ht="12.75" x14ac:dyDescent="0.2">
      <c r="A83" s="6"/>
      <c r="B83" s="7" t="s">
        <v>142</v>
      </c>
      <c r="C83" s="7" t="s">
        <v>77</v>
      </c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f>A82+1</f>
        <v>42</v>
      </c>
      <c r="B84" s="4" t="s">
        <v>143</v>
      </c>
      <c r="C84" s="4" t="s">
        <v>60</v>
      </c>
      <c r="D84" s="4" t="s">
        <v>22</v>
      </c>
      <c r="E84" s="10"/>
      <c r="F84" s="10"/>
      <c r="G84" s="10"/>
      <c r="H84" s="10"/>
      <c r="I84" s="10"/>
      <c r="J84" s="10"/>
      <c r="K84" s="10"/>
      <c r="L84" s="10"/>
      <c r="M84" s="11">
        <f t="shared" si="7"/>
        <v>0</v>
      </c>
      <c r="N84" s="11">
        <f t="shared" si="8"/>
        <v>0</v>
      </c>
      <c r="O84" s="12">
        <f>N84+N85</f>
        <v>0</v>
      </c>
      <c r="P84" s="1" t="str">
        <f>B84</f>
        <v>Eva Primožič</v>
      </c>
      <c r="Q84" s="1" t="str">
        <f>C84</f>
        <v>ŠD Matrica GYM</v>
      </c>
      <c r="R84" s="1">
        <f>O84</f>
        <v>0</v>
      </c>
    </row>
    <row r="85" spans="1:18" ht="12.75" x14ac:dyDescent="0.2">
      <c r="A85" s="6"/>
      <c r="B85" s="7" t="s">
        <v>143</v>
      </c>
      <c r="C85" s="7" t="s">
        <v>60</v>
      </c>
      <c r="D85" s="8" t="s">
        <v>23</v>
      </c>
      <c r="E85" s="13"/>
      <c r="F85" s="13"/>
      <c r="G85" s="13"/>
      <c r="H85" s="13"/>
      <c r="I85" s="13"/>
      <c r="J85" s="13"/>
      <c r="K85" s="13"/>
      <c r="L85" s="13"/>
      <c r="M85" s="14">
        <f t="shared" si="7"/>
        <v>0</v>
      </c>
      <c r="N85" s="14">
        <f t="shared" si="8"/>
        <v>0</v>
      </c>
      <c r="O85" s="15">
        <f>N84+N85</f>
        <v>0</v>
      </c>
    </row>
    <row r="86" spans="1:18" ht="12.75" x14ac:dyDescent="0.2">
      <c r="A86" s="3">
        <f>A84+1</f>
        <v>43</v>
      </c>
      <c r="B86" s="4" t="s">
        <v>55</v>
      </c>
      <c r="C86" s="4" t="s">
        <v>33</v>
      </c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 t="str">
        <f>B86</f>
        <v>Ula Videtič</v>
      </c>
      <c r="Q86" s="1" t="str">
        <f>C86</f>
        <v>ŠD Moste</v>
      </c>
      <c r="R86" s="1">
        <f>O86</f>
        <v>0</v>
      </c>
    </row>
    <row r="87" spans="1:18" ht="12.75" x14ac:dyDescent="0.2">
      <c r="A87" s="6"/>
      <c r="B87" s="7" t="s">
        <v>55</v>
      </c>
      <c r="C87" s="7" t="s">
        <v>33</v>
      </c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 t="s">
        <v>205</v>
      </c>
      <c r="C88" s="4" t="s">
        <v>28</v>
      </c>
      <c r="D88" s="10" t="s">
        <v>22</v>
      </c>
      <c r="E88" s="10"/>
      <c r="F88" s="10"/>
      <c r="G88" s="10"/>
      <c r="H88" s="10"/>
      <c r="I88" s="10"/>
      <c r="J88" s="10"/>
      <c r="K88" s="10"/>
      <c r="L88" s="10"/>
      <c r="M88" s="11">
        <f t="shared" si="7"/>
        <v>0</v>
      </c>
      <c r="N88" s="11">
        <f t="shared" si="8"/>
        <v>0</v>
      </c>
      <c r="O88" s="12">
        <f>N88+N89</f>
        <v>0</v>
      </c>
      <c r="P88" s="1" t="str">
        <f>B88</f>
        <v>Naja Smerdu Domicelj</v>
      </c>
      <c r="Q88" s="1" t="str">
        <f>C88</f>
        <v>ŠD Šentilj</v>
      </c>
      <c r="R88" s="1">
        <f>O88</f>
        <v>0</v>
      </c>
    </row>
    <row r="89" spans="1:18" ht="12.75" x14ac:dyDescent="0.2">
      <c r="A89" s="6"/>
      <c r="B89" s="7" t="s">
        <v>205</v>
      </c>
      <c r="C89" s="7" t="s">
        <v>28</v>
      </c>
      <c r="D89" s="13" t="s">
        <v>23</v>
      </c>
      <c r="E89" s="13"/>
      <c r="F89" s="13"/>
      <c r="G89" s="13"/>
      <c r="H89" s="13"/>
      <c r="I89" s="13"/>
      <c r="J89" s="13"/>
      <c r="K89" s="13"/>
      <c r="L89" s="13"/>
      <c r="M89" s="14">
        <f t="shared" si="7"/>
        <v>0</v>
      </c>
      <c r="N89" s="14">
        <f t="shared" si="8"/>
        <v>0</v>
      </c>
      <c r="O89" s="15">
        <f>N88+N89</f>
        <v>0</v>
      </c>
    </row>
    <row r="90" spans="1:18" ht="12.75" x14ac:dyDescent="0.2">
      <c r="A90" s="3">
        <f>A88+1</f>
        <v>45</v>
      </c>
      <c r="B90" s="4" t="s">
        <v>119</v>
      </c>
      <c r="C90" s="4" t="s">
        <v>89</v>
      </c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 t="str">
        <f>B90</f>
        <v>Aida Zotti</v>
      </c>
      <c r="Q90" s="1" t="str">
        <f>C90</f>
        <v>TŠD Orehovlje</v>
      </c>
      <c r="R90" s="1">
        <f>O90</f>
        <v>0</v>
      </c>
    </row>
    <row r="91" spans="1:18" ht="12.75" x14ac:dyDescent="0.2">
      <c r="A91" s="6"/>
      <c r="B91" s="7" t="s">
        <v>119</v>
      </c>
      <c r="C91" s="7" t="s">
        <v>89</v>
      </c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2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S2:W9">
    <sortCondition descending="1" ref="W2:W9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1.10.2022&amp;RMDE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outlinePr summaryBelow="0" summaryRight="0"/>
    <pageSetUpPr fitToPage="1"/>
  </sheetPr>
  <dimension ref="A1:AJ101"/>
  <sheetViews>
    <sheetView workbookViewId="0">
      <selection activeCell="S1" sqref="S1:W3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8" customFormat="1" ht="15.75" customHeight="1" x14ac:dyDescent="0.2">
      <c r="A1" s="25" t="s">
        <v>100</v>
      </c>
      <c r="B1" s="25" t="s">
        <v>59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  <c r="X1" s="25"/>
      <c r="Y1" s="25"/>
      <c r="Z1" s="25"/>
      <c r="AA1" s="25"/>
    </row>
    <row r="2" spans="1:36" ht="15.75" customHeight="1" x14ac:dyDescent="0.2">
      <c r="A2" s="3">
        <v>1</v>
      </c>
      <c r="B2" s="4" t="s">
        <v>71</v>
      </c>
      <c r="C2" s="4" t="s">
        <v>26</v>
      </c>
      <c r="D2" s="4" t="s">
        <v>22</v>
      </c>
      <c r="E2" s="10">
        <v>7.4</v>
      </c>
      <c r="F2" s="10">
        <v>7.7</v>
      </c>
      <c r="G2" s="10">
        <v>7.6</v>
      </c>
      <c r="H2" s="10">
        <v>6.9</v>
      </c>
      <c r="I2" s="10">
        <v>9.5</v>
      </c>
      <c r="J2" s="10">
        <v>12.49</v>
      </c>
      <c r="K2" s="10"/>
      <c r="L2" s="10"/>
      <c r="M2" s="11">
        <f t="shared" ref="M2:M33" si="0">SUM(E2:H2)-MIN(E2:H2)-MAX(E2:H2)</f>
        <v>15.000000000000004</v>
      </c>
      <c r="N2" s="11">
        <f t="shared" ref="N2:N33" si="1">IF(M2+SUM(I2:K2)-L2 &lt; 0,0,M2+SUM(I2:K2)-L2)</f>
        <v>36.990000000000009</v>
      </c>
      <c r="O2" s="12">
        <f>N2+N3</f>
        <v>78.900000000000006</v>
      </c>
      <c r="P2" s="1" t="str">
        <f>B2</f>
        <v>Bojan Harej</v>
      </c>
      <c r="Q2" s="1" t="str">
        <f>C2</f>
        <v>ŠD Partizan Renče</v>
      </c>
      <c r="R2" s="1">
        <f>O2</f>
        <v>78.900000000000006</v>
      </c>
      <c r="S2">
        <v>1</v>
      </c>
      <c r="T2" s="1" t="s">
        <v>26</v>
      </c>
      <c r="U2" s="1">
        <v>129.85</v>
      </c>
      <c r="V2" s="1">
        <v>144.27999999999997</v>
      </c>
      <c r="W2" s="1">
        <f>U2+V2</f>
        <v>274.13</v>
      </c>
    </row>
    <row r="3" spans="1:36" ht="15.75" customHeight="1" x14ac:dyDescent="0.2">
      <c r="A3" s="6"/>
      <c r="B3" s="7" t="s">
        <v>71</v>
      </c>
      <c r="C3" s="7" t="s">
        <v>26</v>
      </c>
      <c r="D3" s="8" t="s">
        <v>23</v>
      </c>
      <c r="E3" s="13">
        <v>7.4</v>
      </c>
      <c r="F3" s="13">
        <v>7.3</v>
      </c>
      <c r="G3" s="34">
        <v>7.2</v>
      </c>
      <c r="H3" s="13">
        <v>6.5</v>
      </c>
      <c r="I3" s="13">
        <v>9.6</v>
      </c>
      <c r="J3" s="13">
        <v>12.41</v>
      </c>
      <c r="K3" s="13">
        <v>5.4</v>
      </c>
      <c r="L3" s="13"/>
      <c r="M3" s="14">
        <f t="shared" si="0"/>
        <v>14.499999999999998</v>
      </c>
      <c r="N3" s="14">
        <f t="shared" si="1"/>
        <v>41.91</v>
      </c>
      <c r="O3" s="15">
        <f>N2+N3</f>
        <v>78.900000000000006</v>
      </c>
      <c r="P3" s="1" t="s">
        <v>24</v>
      </c>
      <c r="Q3" s="1" t="s">
        <v>24</v>
      </c>
      <c r="S3">
        <v>2</v>
      </c>
      <c r="T3" s="1" t="s">
        <v>60</v>
      </c>
      <c r="U3" s="1">
        <v>81.72</v>
      </c>
      <c r="V3" s="1">
        <v>105.88</v>
      </c>
      <c r="W3" s="1">
        <f>U3+V3</f>
        <v>187.6</v>
      </c>
    </row>
    <row r="4" spans="1:36" ht="15.75" customHeight="1" x14ac:dyDescent="0.2">
      <c r="A4" s="3">
        <v>2</v>
      </c>
      <c r="B4" s="4" t="s">
        <v>57</v>
      </c>
      <c r="C4" s="4" t="s">
        <v>77</v>
      </c>
      <c r="D4" s="10" t="s">
        <v>22</v>
      </c>
      <c r="E4" s="10">
        <v>6.1</v>
      </c>
      <c r="F4" s="10">
        <v>6.4</v>
      </c>
      <c r="G4" s="10">
        <v>6.4</v>
      </c>
      <c r="H4" s="10">
        <v>5.9</v>
      </c>
      <c r="I4" s="10">
        <v>9.6999999999999993</v>
      </c>
      <c r="J4" s="10">
        <v>9.89</v>
      </c>
      <c r="K4" s="10"/>
      <c r="L4" s="10"/>
      <c r="M4" s="11">
        <f t="shared" si="0"/>
        <v>12.499999999999998</v>
      </c>
      <c r="N4" s="11">
        <f t="shared" si="1"/>
        <v>32.089999999999996</v>
      </c>
      <c r="O4" s="12">
        <f>N4+N5</f>
        <v>66.19</v>
      </c>
      <c r="P4" s="1" t="str">
        <f>B4</f>
        <v>Niko Mahmutović</v>
      </c>
      <c r="Q4" s="1" t="str">
        <f>C4</f>
        <v>Freestyle klub Celje</v>
      </c>
      <c r="R4" s="1">
        <f>O4</f>
        <v>66.19</v>
      </c>
      <c r="S4">
        <v>3</v>
      </c>
      <c r="T4" s="1"/>
      <c r="U4" s="1"/>
      <c r="V4" s="1"/>
      <c r="W4" s="1">
        <f t="shared" ref="W4:W11" si="2">U4+V4</f>
        <v>0</v>
      </c>
    </row>
    <row r="5" spans="1:36" ht="15.75" customHeight="1" x14ac:dyDescent="0.2">
      <c r="A5" s="6"/>
      <c r="B5" s="7" t="s">
        <v>57</v>
      </c>
      <c r="C5" s="7" t="s">
        <v>77</v>
      </c>
      <c r="D5" s="13" t="s">
        <v>23</v>
      </c>
      <c r="E5" s="13">
        <v>5</v>
      </c>
      <c r="F5" s="13">
        <v>5.0999999999999996</v>
      </c>
      <c r="G5" s="13">
        <v>5.8</v>
      </c>
      <c r="H5" s="13">
        <v>5.0999999999999996</v>
      </c>
      <c r="I5" s="13">
        <v>9.5</v>
      </c>
      <c r="J5" s="13">
        <v>9.6999999999999993</v>
      </c>
      <c r="K5" s="13">
        <v>4.7</v>
      </c>
      <c r="L5" s="13"/>
      <c r="M5" s="14">
        <f t="shared" si="0"/>
        <v>10.199999999999999</v>
      </c>
      <c r="N5" s="14">
        <f t="shared" si="1"/>
        <v>34.099999999999994</v>
      </c>
      <c r="O5" s="15">
        <f>N4+N5</f>
        <v>66.19</v>
      </c>
      <c r="P5" s="1" t="s">
        <v>24</v>
      </c>
      <c r="Q5" s="1" t="s">
        <v>24</v>
      </c>
      <c r="S5">
        <v>4</v>
      </c>
      <c r="W5" s="1">
        <f t="shared" si="2"/>
        <v>0</v>
      </c>
    </row>
    <row r="6" spans="1:36" ht="15.75" customHeight="1" x14ac:dyDescent="0.2">
      <c r="A6" s="3">
        <v>3</v>
      </c>
      <c r="B6" s="32" t="s">
        <v>173</v>
      </c>
      <c r="C6" s="4" t="s">
        <v>26</v>
      </c>
      <c r="D6" s="4" t="s">
        <v>22</v>
      </c>
      <c r="E6" s="10">
        <v>6.7</v>
      </c>
      <c r="F6" s="10">
        <v>7.4</v>
      </c>
      <c r="G6" s="10">
        <v>7</v>
      </c>
      <c r="H6" s="10">
        <v>6.4</v>
      </c>
      <c r="I6" s="10">
        <v>9.6</v>
      </c>
      <c r="J6" s="10">
        <v>8.84</v>
      </c>
      <c r="K6" s="10"/>
      <c r="L6" s="10"/>
      <c r="M6" s="11">
        <f t="shared" si="0"/>
        <v>13.700000000000001</v>
      </c>
      <c r="N6" s="11">
        <f t="shared" si="1"/>
        <v>32.14</v>
      </c>
      <c r="O6" s="12">
        <f>N6+N7</f>
        <v>65.990000000000009</v>
      </c>
      <c r="P6" s="1" t="str">
        <f>B6</f>
        <v>Lars Repe</v>
      </c>
      <c r="Q6" s="1" t="str">
        <f>C6</f>
        <v>ŠD Partizan Renče</v>
      </c>
      <c r="R6" s="1">
        <f>O6</f>
        <v>65.990000000000009</v>
      </c>
      <c r="S6">
        <v>5</v>
      </c>
      <c r="T6" s="1"/>
      <c r="U6" s="1"/>
      <c r="V6" s="1"/>
      <c r="W6" s="1">
        <f t="shared" si="2"/>
        <v>0</v>
      </c>
    </row>
    <row r="7" spans="1:36" ht="15.75" customHeight="1" x14ac:dyDescent="0.2">
      <c r="A7" s="6"/>
      <c r="B7" s="33" t="s">
        <v>173</v>
      </c>
      <c r="C7" s="7" t="s">
        <v>26</v>
      </c>
      <c r="D7" s="8" t="s">
        <v>23</v>
      </c>
      <c r="E7" s="13">
        <v>6.9</v>
      </c>
      <c r="F7" s="13">
        <v>6.9</v>
      </c>
      <c r="G7" s="13">
        <v>6.5</v>
      </c>
      <c r="H7" s="13">
        <v>6.5</v>
      </c>
      <c r="I7" s="13">
        <v>9</v>
      </c>
      <c r="J7" s="13">
        <v>8.9499999999999993</v>
      </c>
      <c r="K7" s="13">
        <v>2.5</v>
      </c>
      <c r="L7" s="13"/>
      <c r="M7" s="14">
        <f t="shared" si="0"/>
        <v>13.4</v>
      </c>
      <c r="N7" s="14">
        <f t="shared" si="1"/>
        <v>33.85</v>
      </c>
      <c r="O7" s="15">
        <f>N6+N7</f>
        <v>65.990000000000009</v>
      </c>
      <c r="T7" s="1"/>
      <c r="U7" s="1"/>
      <c r="V7" s="1"/>
      <c r="W7" s="1">
        <f t="shared" si="2"/>
        <v>0</v>
      </c>
    </row>
    <row r="8" spans="1:36" ht="15.75" customHeight="1" x14ac:dyDescent="0.2">
      <c r="A8" s="3">
        <f>A6+1</f>
        <v>4</v>
      </c>
      <c r="B8" s="4" t="s">
        <v>174</v>
      </c>
      <c r="C8" s="4" t="s">
        <v>26</v>
      </c>
      <c r="D8" s="4" t="s">
        <v>22</v>
      </c>
      <c r="E8" s="4">
        <v>6.7</v>
      </c>
      <c r="F8" s="4">
        <v>7</v>
      </c>
      <c r="G8" s="4">
        <v>6.7</v>
      </c>
      <c r="H8" s="4">
        <v>6.5</v>
      </c>
      <c r="I8" s="4">
        <v>9.5</v>
      </c>
      <c r="J8" s="4">
        <v>9.1999999999999993</v>
      </c>
      <c r="K8" s="4"/>
      <c r="L8" s="4"/>
      <c r="M8" s="4">
        <f t="shared" si="0"/>
        <v>13.399999999999999</v>
      </c>
      <c r="N8" s="4">
        <f t="shared" si="1"/>
        <v>32.099999999999994</v>
      </c>
      <c r="O8" s="5">
        <f>N8+N9</f>
        <v>65.009999999999991</v>
      </c>
      <c r="P8" s="1" t="str">
        <f>B8</f>
        <v>Tiago Petrovič</v>
      </c>
      <c r="Q8" s="1" t="str">
        <f>C8</f>
        <v>ŠD Partizan Renče</v>
      </c>
      <c r="R8" s="1">
        <f>O8</f>
        <v>65.009999999999991</v>
      </c>
      <c r="W8" s="1">
        <f t="shared" si="2"/>
        <v>0</v>
      </c>
    </row>
    <row r="9" spans="1:36" ht="15.75" customHeight="1" x14ac:dyDescent="0.2">
      <c r="A9" s="6"/>
      <c r="B9" s="7" t="s">
        <v>174</v>
      </c>
      <c r="C9" s="7" t="s">
        <v>26</v>
      </c>
      <c r="D9" s="8" t="s">
        <v>23</v>
      </c>
      <c r="E9" s="8">
        <v>6.4</v>
      </c>
      <c r="F9" s="8">
        <v>6.6</v>
      </c>
      <c r="G9" s="8">
        <v>6.3</v>
      </c>
      <c r="H9" s="8">
        <v>6.1</v>
      </c>
      <c r="I9" s="8">
        <v>9.1999999999999993</v>
      </c>
      <c r="J9" s="8">
        <v>9.31</v>
      </c>
      <c r="K9" s="8">
        <v>1.7</v>
      </c>
      <c r="L9" s="8"/>
      <c r="M9" s="8">
        <f t="shared" si="0"/>
        <v>12.699999999999998</v>
      </c>
      <c r="N9" s="8">
        <f t="shared" si="1"/>
        <v>32.909999999999997</v>
      </c>
      <c r="O9" s="9">
        <f>N8+N9</f>
        <v>65.009999999999991</v>
      </c>
      <c r="W9" s="1">
        <f t="shared" si="2"/>
        <v>0</v>
      </c>
    </row>
    <row r="10" spans="1:36" ht="15.75" customHeight="1" x14ac:dyDescent="0.2">
      <c r="A10" s="3">
        <f>A8+1</f>
        <v>5</v>
      </c>
      <c r="B10" s="4" t="s">
        <v>150</v>
      </c>
      <c r="C10" s="4" t="s">
        <v>60</v>
      </c>
      <c r="D10" s="4" t="s">
        <v>22</v>
      </c>
      <c r="E10" s="4">
        <v>5.9</v>
      </c>
      <c r="F10" s="4">
        <v>6</v>
      </c>
      <c r="G10" s="4">
        <v>5.3</v>
      </c>
      <c r="H10" s="4">
        <v>5.4</v>
      </c>
      <c r="I10" s="4">
        <v>9.5</v>
      </c>
      <c r="J10" s="4">
        <v>9.39</v>
      </c>
      <c r="K10" s="4"/>
      <c r="L10" s="4">
        <v>2</v>
      </c>
      <c r="M10" s="4">
        <f t="shared" si="0"/>
        <v>11.3</v>
      </c>
      <c r="N10" s="4">
        <f t="shared" si="1"/>
        <v>28.19</v>
      </c>
      <c r="O10" s="5">
        <f>N10+N11</f>
        <v>62.3</v>
      </c>
      <c r="P10" s="1" t="str">
        <f>B10</f>
        <v>NIK Pustavrh</v>
      </c>
      <c r="Q10" s="1" t="str">
        <f>C10</f>
        <v>ŠD Matrica GYM</v>
      </c>
      <c r="R10" s="1">
        <f>O10</f>
        <v>62.3</v>
      </c>
      <c r="W10" s="1">
        <f t="shared" si="2"/>
        <v>0</v>
      </c>
    </row>
    <row r="11" spans="1:36" ht="15.75" customHeight="1" x14ac:dyDescent="0.2">
      <c r="A11" s="6"/>
      <c r="B11" s="7" t="s">
        <v>150</v>
      </c>
      <c r="C11" s="7" t="s">
        <v>60</v>
      </c>
      <c r="D11" s="8" t="s">
        <v>23</v>
      </c>
      <c r="E11" s="8">
        <v>5.6</v>
      </c>
      <c r="F11" s="8">
        <v>5.7</v>
      </c>
      <c r="G11" s="8">
        <v>5.6</v>
      </c>
      <c r="H11" s="8">
        <v>5.6</v>
      </c>
      <c r="I11" s="8">
        <v>9.4</v>
      </c>
      <c r="J11" s="8">
        <v>9.31</v>
      </c>
      <c r="K11" s="8">
        <v>4.2</v>
      </c>
      <c r="L11" s="8"/>
      <c r="M11" s="8">
        <f t="shared" si="0"/>
        <v>11.2</v>
      </c>
      <c r="N11" s="8">
        <f t="shared" si="1"/>
        <v>34.11</v>
      </c>
      <c r="O11" s="9">
        <f>N10+N11</f>
        <v>62.3</v>
      </c>
      <c r="W11" s="1">
        <f t="shared" si="2"/>
        <v>0</v>
      </c>
    </row>
    <row r="12" spans="1:36" ht="15.75" customHeight="1" x14ac:dyDescent="0.2">
      <c r="A12" s="3">
        <f>A10+1</f>
        <v>6</v>
      </c>
      <c r="B12" s="4" t="s">
        <v>195</v>
      </c>
      <c r="C12" s="4" t="s">
        <v>25</v>
      </c>
      <c r="D12" s="4" t="s">
        <v>22</v>
      </c>
      <c r="E12" s="10">
        <v>6.8</v>
      </c>
      <c r="F12" s="10">
        <v>7</v>
      </c>
      <c r="G12" s="10">
        <v>6.9</v>
      </c>
      <c r="H12" s="10">
        <v>6.7</v>
      </c>
      <c r="I12" s="10">
        <v>8.9</v>
      </c>
      <c r="J12" s="10">
        <v>10.74</v>
      </c>
      <c r="K12" s="10"/>
      <c r="L12" s="10"/>
      <c r="M12" s="11">
        <f t="shared" si="0"/>
        <v>13.700000000000003</v>
      </c>
      <c r="N12" s="11">
        <f t="shared" si="1"/>
        <v>33.340000000000003</v>
      </c>
      <c r="O12" s="12">
        <f>N12+N13</f>
        <v>59.97</v>
      </c>
      <c r="P12" s="1" t="str">
        <f>B12</f>
        <v>Domen Habulin</v>
      </c>
      <c r="Q12" s="1" t="str">
        <f>C12</f>
        <v>DŠR Murska Sobota</v>
      </c>
      <c r="R12" s="1">
        <f>O12</f>
        <v>59.97</v>
      </c>
    </row>
    <row r="13" spans="1:36" ht="15.75" customHeight="1" x14ac:dyDescent="0.2">
      <c r="A13" s="6"/>
      <c r="B13" s="7" t="s">
        <v>195</v>
      </c>
      <c r="C13" s="7" t="s">
        <v>25</v>
      </c>
      <c r="D13" s="8" t="s">
        <v>23</v>
      </c>
      <c r="E13" s="13">
        <v>4.4000000000000004</v>
      </c>
      <c r="F13" s="13">
        <v>4.8</v>
      </c>
      <c r="G13" s="13">
        <v>5</v>
      </c>
      <c r="H13" s="13">
        <v>4.8</v>
      </c>
      <c r="I13" s="13">
        <v>6.6</v>
      </c>
      <c r="J13" s="13">
        <v>7.53</v>
      </c>
      <c r="K13" s="13">
        <v>2.9</v>
      </c>
      <c r="L13" s="13"/>
      <c r="M13" s="14">
        <f t="shared" si="0"/>
        <v>9.6</v>
      </c>
      <c r="N13" s="14">
        <f t="shared" si="1"/>
        <v>26.629999999999995</v>
      </c>
      <c r="O13" s="15">
        <f>N12+N13</f>
        <v>59.97</v>
      </c>
    </row>
    <row r="14" spans="1:36" ht="15.75" customHeight="1" x14ac:dyDescent="0.2">
      <c r="A14" s="3">
        <f>A12+1</f>
        <v>7</v>
      </c>
      <c r="B14" s="4" t="s">
        <v>172</v>
      </c>
      <c r="C14" s="4" t="s">
        <v>26</v>
      </c>
      <c r="D14" s="10" t="s">
        <v>22</v>
      </c>
      <c r="E14" s="4">
        <v>6.4</v>
      </c>
      <c r="F14" s="4">
        <v>6.6</v>
      </c>
      <c r="G14" s="4">
        <v>6.6</v>
      </c>
      <c r="H14" s="4">
        <v>6.5</v>
      </c>
      <c r="I14" s="4">
        <v>9.6</v>
      </c>
      <c r="J14" s="4">
        <v>7.92</v>
      </c>
      <c r="K14" s="4"/>
      <c r="L14" s="4">
        <v>2</v>
      </c>
      <c r="M14" s="4">
        <f t="shared" si="0"/>
        <v>13.100000000000003</v>
      </c>
      <c r="N14" s="4">
        <f t="shared" si="1"/>
        <v>28.620000000000005</v>
      </c>
      <c r="O14" s="5">
        <f>N14+N15</f>
        <v>59.640000000000008</v>
      </c>
      <c r="P14" s="1" t="str">
        <f>B14</f>
        <v>Jon Štimnikar</v>
      </c>
      <c r="Q14" s="1" t="str">
        <f>C14</f>
        <v>ŠD Partizan Renče</v>
      </c>
      <c r="R14" s="1">
        <f>O14</f>
        <v>59.640000000000008</v>
      </c>
    </row>
    <row r="15" spans="1:36" ht="15.75" customHeight="1" x14ac:dyDescent="0.2">
      <c r="A15" s="6"/>
      <c r="B15" s="7" t="s">
        <v>172</v>
      </c>
      <c r="C15" s="7" t="s">
        <v>26</v>
      </c>
      <c r="D15" s="13" t="s">
        <v>23</v>
      </c>
      <c r="E15" s="8">
        <v>6</v>
      </c>
      <c r="F15" s="8">
        <v>6.5</v>
      </c>
      <c r="G15" s="8">
        <v>6.3</v>
      </c>
      <c r="H15" s="8">
        <v>5.9</v>
      </c>
      <c r="I15" s="8">
        <v>9.5</v>
      </c>
      <c r="J15" s="8">
        <v>7.72</v>
      </c>
      <c r="K15" s="8">
        <v>1.5</v>
      </c>
      <c r="L15" s="8"/>
      <c r="M15" s="8">
        <f t="shared" si="0"/>
        <v>12.300000000000004</v>
      </c>
      <c r="N15" s="8">
        <f t="shared" si="1"/>
        <v>31.020000000000003</v>
      </c>
      <c r="O15" s="9">
        <f>N14+N15</f>
        <v>59.640000000000008</v>
      </c>
    </row>
    <row r="16" spans="1:36" ht="15.75" customHeight="1" x14ac:dyDescent="0.2">
      <c r="A16" s="3">
        <f>A14+1</f>
        <v>8</v>
      </c>
      <c r="B16" s="4" t="s">
        <v>68</v>
      </c>
      <c r="C16" s="4" t="s">
        <v>60</v>
      </c>
      <c r="D16" s="10" t="s">
        <v>22</v>
      </c>
      <c r="E16" s="4">
        <v>6</v>
      </c>
      <c r="F16" s="4">
        <v>6</v>
      </c>
      <c r="G16" s="4">
        <v>6</v>
      </c>
      <c r="H16" s="4">
        <v>5.9</v>
      </c>
      <c r="I16" s="4">
        <v>9.6</v>
      </c>
      <c r="J16" s="4">
        <v>8.5399999999999991</v>
      </c>
      <c r="K16" s="4"/>
      <c r="L16" s="4">
        <v>4</v>
      </c>
      <c r="M16" s="4">
        <f t="shared" si="0"/>
        <v>12</v>
      </c>
      <c r="N16" s="4">
        <f t="shared" si="1"/>
        <v>26.14</v>
      </c>
      <c r="O16" s="5">
        <f>N16+N17</f>
        <v>57.89</v>
      </c>
      <c r="P16" s="1" t="str">
        <f>B16</f>
        <v>Samo Trojanšek</v>
      </c>
      <c r="Q16" s="1" t="str">
        <f>C16</f>
        <v>ŠD Matrica GYM</v>
      </c>
      <c r="R16" s="1">
        <f>O16</f>
        <v>57.89</v>
      </c>
      <c r="X16" s="16" t="s">
        <v>27</v>
      </c>
      <c r="Y16" s="16" t="s">
        <v>1</v>
      </c>
      <c r="Z16" s="17" t="s">
        <v>2</v>
      </c>
      <c r="AA16" s="17" t="s">
        <v>3</v>
      </c>
      <c r="AB16" s="17" t="s">
        <v>4</v>
      </c>
      <c r="AC16" s="17" t="s">
        <v>5</v>
      </c>
      <c r="AD16" s="17" t="s">
        <v>6</v>
      </c>
      <c r="AE16" s="17" t="s">
        <v>7</v>
      </c>
      <c r="AF16" s="17" t="s">
        <v>8</v>
      </c>
      <c r="AG16" s="17" t="s">
        <v>9</v>
      </c>
      <c r="AH16" s="17" t="s">
        <v>10</v>
      </c>
      <c r="AI16" s="17" t="s">
        <v>11</v>
      </c>
      <c r="AJ16" s="18" t="s">
        <v>12</v>
      </c>
    </row>
    <row r="17" spans="1:36" ht="15.75" customHeight="1" x14ac:dyDescent="0.2">
      <c r="A17" s="6"/>
      <c r="B17" s="7" t="s">
        <v>68</v>
      </c>
      <c r="C17" s="7" t="s">
        <v>60</v>
      </c>
      <c r="D17" s="13" t="s">
        <v>23</v>
      </c>
      <c r="E17" s="8">
        <v>6.4</v>
      </c>
      <c r="F17" s="8">
        <v>5.9</v>
      </c>
      <c r="G17" s="8">
        <v>6.4</v>
      </c>
      <c r="H17" s="8">
        <v>5.7</v>
      </c>
      <c r="I17" s="8">
        <v>9.4</v>
      </c>
      <c r="J17" s="8">
        <v>8.25</v>
      </c>
      <c r="K17" s="8">
        <v>1.8</v>
      </c>
      <c r="L17" s="8"/>
      <c r="M17" s="8">
        <f t="shared" si="0"/>
        <v>12.300000000000002</v>
      </c>
      <c r="N17" s="8">
        <f t="shared" si="1"/>
        <v>31.75</v>
      </c>
      <c r="O17" s="9">
        <f>N16+N17</f>
        <v>57.89</v>
      </c>
      <c r="X17" s="4" t="s">
        <v>65</v>
      </c>
      <c r="Y17" s="4" t="s">
        <v>26</v>
      </c>
      <c r="Z17" s="4" t="s">
        <v>22</v>
      </c>
      <c r="AA17" s="4">
        <v>6.2</v>
      </c>
      <c r="AB17" s="4">
        <v>6.1</v>
      </c>
      <c r="AC17" s="4">
        <v>5.9</v>
      </c>
      <c r="AD17" s="4">
        <v>5.7</v>
      </c>
      <c r="AE17" s="4">
        <v>8.6999999999999993</v>
      </c>
      <c r="AF17" s="4">
        <v>7.82</v>
      </c>
      <c r="AG17" s="4"/>
      <c r="AH17" s="4">
        <v>4</v>
      </c>
      <c r="AI17" s="19">
        <f t="shared" ref="AI17:AI28" si="3">SUM(AA17:AD17)-MAX(AA17:AD17)-MIN(AA17:AD17)</f>
        <v>12.000000000000004</v>
      </c>
      <c r="AJ17" s="19">
        <f t="shared" ref="AJ17:AJ28" si="4">IF(AI17+SUM(AE17:AG17)-AH17 &lt; 0,0,AI17+SUM(AE17:AG17)-AH17)</f>
        <v>24.520000000000003</v>
      </c>
    </row>
    <row r="18" spans="1:36" ht="15.75" customHeight="1" x14ac:dyDescent="0.2">
      <c r="A18" s="3">
        <f>A16+1</f>
        <v>9</v>
      </c>
      <c r="B18" s="4" t="s">
        <v>65</v>
      </c>
      <c r="C18" s="4" t="s">
        <v>26</v>
      </c>
      <c r="D18" s="10" t="s">
        <v>22</v>
      </c>
      <c r="E18" s="4">
        <v>6.2</v>
      </c>
      <c r="F18" s="4">
        <v>6.1</v>
      </c>
      <c r="G18" s="4">
        <v>5.9</v>
      </c>
      <c r="H18" s="4">
        <v>5.7</v>
      </c>
      <c r="I18" s="4">
        <v>8.6999999999999993</v>
      </c>
      <c r="J18" s="4">
        <v>7.82</v>
      </c>
      <c r="K18" s="4"/>
      <c r="L18" s="4">
        <v>4</v>
      </c>
      <c r="M18" s="4">
        <f t="shared" si="0"/>
        <v>12.000000000000004</v>
      </c>
      <c r="N18" s="4">
        <f t="shared" si="1"/>
        <v>24.520000000000003</v>
      </c>
      <c r="O18" s="5">
        <f>N18+N19</f>
        <v>55.7</v>
      </c>
      <c r="P18" s="1" t="str">
        <f>B18</f>
        <v>Anže Furlan</v>
      </c>
      <c r="Q18" s="1" t="str">
        <f>C18</f>
        <v>ŠD Partizan Renče</v>
      </c>
      <c r="R18" s="1">
        <f>O18</f>
        <v>55.7</v>
      </c>
      <c r="W18" s="1">
        <f>U18+V18</f>
        <v>0</v>
      </c>
      <c r="X18" s="7" t="s">
        <v>65</v>
      </c>
      <c r="Y18" s="7" t="s">
        <v>26</v>
      </c>
      <c r="Z18" s="8" t="s">
        <v>23</v>
      </c>
      <c r="AA18" s="8">
        <v>6</v>
      </c>
      <c r="AB18" s="8">
        <v>5.9</v>
      </c>
      <c r="AC18" s="8">
        <v>6</v>
      </c>
      <c r="AD18" s="8">
        <v>5.8</v>
      </c>
      <c r="AE18" s="8">
        <v>9.5</v>
      </c>
      <c r="AF18" s="8">
        <v>8.3800000000000008</v>
      </c>
      <c r="AG18" s="8">
        <v>1.4</v>
      </c>
      <c r="AH18" s="8"/>
      <c r="AI18" s="20">
        <f t="shared" si="3"/>
        <v>11.899999999999999</v>
      </c>
      <c r="AJ18" s="20">
        <f t="shared" si="4"/>
        <v>31.18</v>
      </c>
    </row>
    <row r="19" spans="1:36" ht="15.75" customHeight="1" x14ac:dyDescent="0.2">
      <c r="A19" s="6"/>
      <c r="B19" s="7" t="s">
        <v>65</v>
      </c>
      <c r="C19" s="7" t="s">
        <v>26</v>
      </c>
      <c r="D19" s="13" t="s">
        <v>23</v>
      </c>
      <c r="E19" s="8">
        <v>6</v>
      </c>
      <c r="F19" s="8">
        <v>5.9</v>
      </c>
      <c r="G19" s="8">
        <v>6</v>
      </c>
      <c r="H19" s="8">
        <v>5.8</v>
      </c>
      <c r="I19" s="8">
        <v>9.5</v>
      </c>
      <c r="J19" s="8">
        <v>8.3800000000000008</v>
      </c>
      <c r="K19" s="8">
        <v>1.4</v>
      </c>
      <c r="L19" s="8"/>
      <c r="M19" s="8">
        <f t="shared" si="0"/>
        <v>11.899999999999999</v>
      </c>
      <c r="N19" s="8">
        <f t="shared" si="1"/>
        <v>31.18</v>
      </c>
      <c r="O19" s="9">
        <f>N18+N19</f>
        <v>55.7</v>
      </c>
      <c r="X19" s="4" t="s">
        <v>71</v>
      </c>
      <c r="Y19" s="4" t="s">
        <v>26</v>
      </c>
      <c r="Z19" s="4" t="s">
        <v>22</v>
      </c>
      <c r="AA19" s="4">
        <v>7.4</v>
      </c>
      <c r="AB19" s="4">
        <v>7.7</v>
      </c>
      <c r="AC19" s="4">
        <v>7.6</v>
      </c>
      <c r="AD19" s="4">
        <v>6.9</v>
      </c>
      <c r="AE19" s="4">
        <v>9.5</v>
      </c>
      <c r="AF19" s="4">
        <v>12.49</v>
      </c>
      <c r="AG19" s="4"/>
      <c r="AH19" s="4"/>
      <c r="AI19" s="19">
        <f t="shared" si="3"/>
        <v>15.000000000000002</v>
      </c>
      <c r="AJ19" s="19">
        <f t="shared" si="4"/>
        <v>36.99</v>
      </c>
    </row>
    <row r="20" spans="1:36" ht="15.75" customHeight="1" x14ac:dyDescent="0.2">
      <c r="A20" s="3">
        <v>10</v>
      </c>
      <c r="B20" s="4" t="s">
        <v>152</v>
      </c>
      <c r="C20" s="4" t="s">
        <v>60</v>
      </c>
      <c r="D20" s="10" t="s">
        <v>22</v>
      </c>
      <c r="E20" s="4">
        <v>5.4</v>
      </c>
      <c r="F20" s="4">
        <v>5.9</v>
      </c>
      <c r="G20" s="4">
        <v>5.5</v>
      </c>
      <c r="H20" s="4">
        <v>5.5</v>
      </c>
      <c r="I20" s="4">
        <v>8.6999999999999993</v>
      </c>
      <c r="J20" s="4">
        <v>6.53</v>
      </c>
      <c r="K20" s="4"/>
      <c r="L20" s="4">
        <v>6</v>
      </c>
      <c r="M20" s="4">
        <f t="shared" si="0"/>
        <v>10.999999999999998</v>
      </c>
      <c r="N20" s="4">
        <f t="shared" si="1"/>
        <v>20.229999999999997</v>
      </c>
      <c r="O20" s="5">
        <f>N20+N21</f>
        <v>47.039999999999992</v>
      </c>
      <c r="P20" s="1" t="str">
        <f>B20</f>
        <v>Vuk Vukotić</v>
      </c>
      <c r="Q20" s="1" t="str">
        <f>C20</f>
        <v>ŠD Matrica GYM</v>
      </c>
      <c r="R20" s="1">
        <f>O20</f>
        <v>47.039999999999992</v>
      </c>
      <c r="T20" s="1"/>
      <c r="U20" s="1"/>
      <c r="V20" s="1"/>
      <c r="W20" s="1">
        <f>U20+V20</f>
        <v>0</v>
      </c>
      <c r="X20" s="7" t="s">
        <v>71</v>
      </c>
      <c r="Y20" s="7" t="s">
        <v>26</v>
      </c>
      <c r="Z20" s="8" t="s">
        <v>23</v>
      </c>
      <c r="AA20" s="8">
        <v>7.4</v>
      </c>
      <c r="AB20" s="8">
        <v>7.3</v>
      </c>
      <c r="AC20" s="8">
        <v>7.2</v>
      </c>
      <c r="AD20" s="8">
        <v>6.5</v>
      </c>
      <c r="AE20" s="8">
        <v>9.6</v>
      </c>
      <c r="AF20" s="8">
        <v>12.41</v>
      </c>
      <c r="AG20" s="8">
        <v>5.4</v>
      </c>
      <c r="AH20" s="8"/>
      <c r="AI20" s="20">
        <f t="shared" si="3"/>
        <v>14.5</v>
      </c>
      <c r="AJ20" s="20">
        <f t="shared" si="4"/>
        <v>41.91</v>
      </c>
    </row>
    <row r="21" spans="1:36" ht="15.75" customHeight="1" x14ac:dyDescent="0.2">
      <c r="A21" s="6"/>
      <c r="B21" s="7" t="s">
        <v>152</v>
      </c>
      <c r="C21" s="7" t="s">
        <v>60</v>
      </c>
      <c r="D21" s="13" t="s">
        <v>23</v>
      </c>
      <c r="E21" s="8">
        <v>5.3</v>
      </c>
      <c r="F21" s="8">
        <v>5.9</v>
      </c>
      <c r="G21" s="8">
        <v>5.2</v>
      </c>
      <c r="H21" s="8">
        <v>5.6</v>
      </c>
      <c r="I21" s="8">
        <v>8.6999999999999993</v>
      </c>
      <c r="J21" s="8">
        <v>6.51</v>
      </c>
      <c r="K21" s="8">
        <v>0.7</v>
      </c>
      <c r="L21" s="8"/>
      <c r="M21" s="8">
        <f t="shared" si="0"/>
        <v>10.9</v>
      </c>
      <c r="N21" s="8">
        <f t="shared" si="1"/>
        <v>26.81</v>
      </c>
      <c r="O21" s="9">
        <f>N20+N21</f>
        <v>47.039999999999992</v>
      </c>
      <c r="P21" s="1" t="s">
        <v>24</v>
      </c>
      <c r="Q21" s="1" t="s">
        <v>24</v>
      </c>
      <c r="W21" s="1">
        <f>U21+V21</f>
        <v>0</v>
      </c>
      <c r="X21" s="4" t="s">
        <v>172</v>
      </c>
      <c r="Y21" s="4" t="s">
        <v>26</v>
      </c>
      <c r="Z21" s="4" t="s">
        <v>22</v>
      </c>
      <c r="AA21" s="4">
        <v>6.4</v>
      </c>
      <c r="AB21" s="4">
        <v>6.6</v>
      </c>
      <c r="AC21" s="4">
        <v>6.6</v>
      </c>
      <c r="AD21" s="4">
        <v>6.5</v>
      </c>
      <c r="AE21" s="4">
        <v>9.6</v>
      </c>
      <c r="AF21" s="4">
        <v>7.92</v>
      </c>
      <c r="AG21" s="4"/>
      <c r="AH21" s="4">
        <v>2</v>
      </c>
      <c r="AI21" s="19">
        <f t="shared" si="3"/>
        <v>13.1</v>
      </c>
      <c r="AJ21" s="19">
        <f t="shared" si="4"/>
        <v>28.619999999999997</v>
      </c>
    </row>
    <row r="22" spans="1:36" ht="15.75" customHeight="1" x14ac:dyDescent="0.2">
      <c r="A22" s="3">
        <f>A20+1</f>
        <v>11</v>
      </c>
      <c r="B22" s="4" t="s">
        <v>70</v>
      </c>
      <c r="C22" s="4" t="s">
        <v>26</v>
      </c>
      <c r="D22" s="10" t="s">
        <v>22</v>
      </c>
      <c r="E22" s="4">
        <v>0.6</v>
      </c>
      <c r="F22" s="4">
        <v>0.6</v>
      </c>
      <c r="G22" s="4">
        <v>0.6</v>
      </c>
      <c r="H22" s="4">
        <v>0.7</v>
      </c>
      <c r="I22" s="4">
        <v>1</v>
      </c>
      <c r="J22" s="4">
        <v>1.1200000000000001</v>
      </c>
      <c r="K22" s="4"/>
      <c r="L22" s="4"/>
      <c r="M22" s="4">
        <f t="shared" si="0"/>
        <v>1.2</v>
      </c>
      <c r="N22" s="4">
        <f t="shared" si="1"/>
        <v>3.3200000000000003</v>
      </c>
      <c r="O22" s="5">
        <f>N22+N23</f>
        <v>38.93</v>
      </c>
      <c r="P22" s="1" t="str">
        <f>B22</f>
        <v>Massimiliano Bon</v>
      </c>
      <c r="Q22" s="1" t="str">
        <f>C22</f>
        <v>ŠD Partizan Renče</v>
      </c>
      <c r="R22" s="1">
        <f>O22</f>
        <v>38.93</v>
      </c>
      <c r="X22" s="7" t="s">
        <v>172</v>
      </c>
      <c r="Y22" s="7" t="s">
        <v>26</v>
      </c>
      <c r="Z22" s="8" t="s">
        <v>23</v>
      </c>
      <c r="AA22" s="8">
        <v>6</v>
      </c>
      <c r="AB22" s="8">
        <v>6.5</v>
      </c>
      <c r="AC22" s="8">
        <v>6.3</v>
      </c>
      <c r="AD22" s="8">
        <v>5.9</v>
      </c>
      <c r="AE22" s="8">
        <v>9.5</v>
      </c>
      <c r="AF22" s="8">
        <v>7.72</v>
      </c>
      <c r="AG22" s="8">
        <v>1.5</v>
      </c>
      <c r="AH22" s="8"/>
      <c r="AI22" s="20">
        <f t="shared" si="3"/>
        <v>12.300000000000002</v>
      </c>
      <c r="AJ22" s="20">
        <f t="shared" si="4"/>
        <v>31.020000000000003</v>
      </c>
    </row>
    <row r="23" spans="1:36" ht="15.75" customHeight="1" x14ac:dyDescent="0.2">
      <c r="A23" s="6"/>
      <c r="B23" s="7" t="s">
        <v>70</v>
      </c>
      <c r="C23" s="7" t="s">
        <v>26</v>
      </c>
      <c r="D23" s="13" t="s">
        <v>23</v>
      </c>
      <c r="E23" s="8">
        <v>6.6</v>
      </c>
      <c r="F23" s="8">
        <v>6.5</v>
      </c>
      <c r="G23" s="8">
        <v>6.3</v>
      </c>
      <c r="H23" s="8">
        <v>6.2</v>
      </c>
      <c r="I23" s="8">
        <v>9.8000000000000007</v>
      </c>
      <c r="J23" s="8">
        <v>10.51</v>
      </c>
      <c r="K23" s="8">
        <v>2.5</v>
      </c>
      <c r="L23" s="8"/>
      <c r="M23" s="8">
        <f t="shared" si="0"/>
        <v>12.799999999999999</v>
      </c>
      <c r="N23" s="8">
        <f t="shared" si="1"/>
        <v>35.61</v>
      </c>
      <c r="O23" s="9">
        <f>N22+N23</f>
        <v>38.93</v>
      </c>
      <c r="X23" s="4" t="s">
        <v>173</v>
      </c>
      <c r="Y23" s="4" t="s">
        <v>26</v>
      </c>
      <c r="Z23" s="4" t="s">
        <v>22</v>
      </c>
      <c r="AA23" s="4">
        <v>6.7</v>
      </c>
      <c r="AB23" s="4">
        <v>7.4</v>
      </c>
      <c r="AC23" s="4">
        <v>7</v>
      </c>
      <c r="AD23" s="4">
        <v>6.4</v>
      </c>
      <c r="AE23" s="4">
        <v>9.6</v>
      </c>
      <c r="AF23" s="4">
        <v>8.84</v>
      </c>
      <c r="AG23" s="4"/>
      <c r="AH23" s="4"/>
      <c r="AI23" s="19">
        <f t="shared" si="3"/>
        <v>13.700000000000001</v>
      </c>
      <c r="AJ23" s="19">
        <f t="shared" si="4"/>
        <v>32.14</v>
      </c>
    </row>
    <row r="24" spans="1:36" ht="15.75" customHeight="1" x14ac:dyDescent="0.2">
      <c r="A24" s="3">
        <f>A22+1</f>
        <v>12</v>
      </c>
      <c r="B24" s="4" t="s">
        <v>151</v>
      </c>
      <c r="C24" s="4" t="s">
        <v>60</v>
      </c>
      <c r="D24" s="10" t="s">
        <v>22</v>
      </c>
      <c r="E24" s="4">
        <v>2.7</v>
      </c>
      <c r="F24" s="4">
        <v>2.9</v>
      </c>
      <c r="G24" s="4">
        <v>2.8</v>
      </c>
      <c r="H24" s="4">
        <v>2.8</v>
      </c>
      <c r="I24" s="4">
        <v>3.8</v>
      </c>
      <c r="J24" s="4">
        <v>3.76</v>
      </c>
      <c r="K24" s="4"/>
      <c r="L24" s="4">
        <v>6</v>
      </c>
      <c r="M24" s="4">
        <f t="shared" si="0"/>
        <v>5.6</v>
      </c>
      <c r="N24" s="4">
        <f t="shared" si="1"/>
        <v>7.16</v>
      </c>
      <c r="O24" s="5">
        <f>N24+N25</f>
        <v>20.369999999999997</v>
      </c>
      <c r="P24" s="1" t="str">
        <f>B24</f>
        <v>Nik Žontar</v>
      </c>
      <c r="Q24" s="1" t="str">
        <f>C24</f>
        <v>ŠD Matrica GYM</v>
      </c>
      <c r="R24" s="1">
        <f>O24</f>
        <v>20.369999999999997</v>
      </c>
      <c r="X24" s="7" t="s">
        <v>173</v>
      </c>
      <c r="Y24" s="7" t="s">
        <v>26</v>
      </c>
      <c r="Z24" s="8" t="s">
        <v>23</v>
      </c>
      <c r="AA24" s="8">
        <v>6.9</v>
      </c>
      <c r="AB24" s="8">
        <v>6.9</v>
      </c>
      <c r="AC24" s="8">
        <v>6.5</v>
      </c>
      <c r="AD24" s="8">
        <v>6.5</v>
      </c>
      <c r="AE24" s="8">
        <v>9</v>
      </c>
      <c r="AF24" s="8">
        <v>8.9499999999999993</v>
      </c>
      <c r="AG24" s="8">
        <v>2.5</v>
      </c>
      <c r="AH24" s="8"/>
      <c r="AI24" s="20">
        <f t="shared" si="3"/>
        <v>13.399999999999999</v>
      </c>
      <c r="AJ24" s="20">
        <f t="shared" si="4"/>
        <v>33.849999999999994</v>
      </c>
    </row>
    <row r="25" spans="1:36" ht="15.75" customHeight="1" x14ac:dyDescent="0.2">
      <c r="A25" s="6"/>
      <c r="B25" s="7" t="s">
        <v>151</v>
      </c>
      <c r="C25" s="7" t="s">
        <v>60</v>
      </c>
      <c r="D25" s="13" t="s">
        <v>23</v>
      </c>
      <c r="E25" s="8">
        <v>2.6</v>
      </c>
      <c r="F25" s="8">
        <v>2.9</v>
      </c>
      <c r="G25" s="8">
        <v>2.7</v>
      </c>
      <c r="H25" s="8">
        <v>2.6</v>
      </c>
      <c r="I25" s="8">
        <v>3.8</v>
      </c>
      <c r="J25" s="8">
        <v>3.81</v>
      </c>
      <c r="K25" s="8">
        <v>0.3</v>
      </c>
      <c r="L25" s="8"/>
      <c r="M25" s="8">
        <f t="shared" si="0"/>
        <v>5.2999999999999989</v>
      </c>
      <c r="N25" s="8">
        <f t="shared" si="1"/>
        <v>13.209999999999997</v>
      </c>
      <c r="O25" s="9">
        <f>N24+N25</f>
        <v>20.369999999999997</v>
      </c>
      <c r="X25" s="4" t="s">
        <v>70</v>
      </c>
      <c r="Y25" s="4" t="s">
        <v>26</v>
      </c>
      <c r="Z25" s="4" t="s">
        <v>22</v>
      </c>
      <c r="AA25" s="4">
        <v>0.6</v>
      </c>
      <c r="AB25" s="4">
        <v>0.6</v>
      </c>
      <c r="AC25" s="4">
        <v>0.6</v>
      </c>
      <c r="AD25" s="4">
        <v>0.7</v>
      </c>
      <c r="AE25" s="4">
        <v>1</v>
      </c>
      <c r="AF25" s="4">
        <v>1.1200000000000001</v>
      </c>
      <c r="AG25" s="4"/>
      <c r="AH25" s="4"/>
      <c r="AI25" s="19">
        <f t="shared" si="3"/>
        <v>1.2000000000000002</v>
      </c>
      <c r="AJ25" s="19">
        <f t="shared" si="4"/>
        <v>3.3200000000000003</v>
      </c>
    </row>
    <row r="26" spans="1:36" ht="15.75" customHeight="1" x14ac:dyDescent="0.2">
      <c r="A26" s="3">
        <f>A24+1</f>
        <v>13</v>
      </c>
      <c r="B26" s="4"/>
      <c r="C26" s="4"/>
      <c r="D26" s="10" t="s">
        <v>22</v>
      </c>
      <c r="E26" s="10"/>
      <c r="F26" s="10"/>
      <c r="G26" s="10"/>
      <c r="H26" s="10"/>
      <c r="I26" s="10"/>
      <c r="J26" s="10"/>
      <c r="K26" s="10"/>
      <c r="L26" s="10"/>
      <c r="M26" s="11">
        <f t="shared" si="0"/>
        <v>0</v>
      </c>
      <c r="N26" s="11">
        <f t="shared" si="1"/>
        <v>0</v>
      </c>
      <c r="O26" s="12">
        <f>N26+N27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70</v>
      </c>
      <c r="Y26" s="7" t="s">
        <v>26</v>
      </c>
      <c r="Z26" s="8" t="s">
        <v>23</v>
      </c>
      <c r="AA26" s="8">
        <v>6.6</v>
      </c>
      <c r="AB26" s="8">
        <v>6.5</v>
      </c>
      <c r="AC26" s="8">
        <v>6.3</v>
      </c>
      <c r="AD26" s="8">
        <v>6.2</v>
      </c>
      <c r="AE26" s="8">
        <v>9.8000000000000007</v>
      </c>
      <c r="AF26" s="8">
        <v>10.51</v>
      </c>
      <c r="AG26" s="8">
        <v>2.5</v>
      </c>
      <c r="AH26" s="8"/>
      <c r="AI26" s="20">
        <f t="shared" si="3"/>
        <v>12.8</v>
      </c>
      <c r="AJ26" s="20">
        <f t="shared" si="4"/>
        <v>35.61</v>
      </c>
    </row>
    <row r="27" spans="1:36" ht="15.75" customHeight="1" x14ac:dyDescent="0.2">
      <c r="A27" s="6"/>
      <c r="B27" s="7"/>
      <c r="C27" s="7"/>
      <c r="D27" s="13" t="s">
        <v>23</v>
      </c>
      <c r="E27" s="13"/>
      <c r="F27" s="13"/>
      <c r="G27" s="13"/>
      <c r="H27" s="13"/>
      <c r="I27" s="13"/>
      <c r="J27" s="13"/>
      <c r="K27" s="13"/>
      <c r="L27" s="13"/>
      <c r="M27" s="14">
        <f t="shared" si="0"/>
        <v>0</v>
      </c>
      <c r="N27" s="14">
        <f t="shared" si="1"/>
        <v>0</v>
      </c>
      <c r="O27" s="15">
        <f>N26+N27</f>
        <v>0</v>
      </c>
      <c r="P27" s="1" t="s">
        <v>24</v>
      </c>
      <c r="Q27" s="1" t="s">
        <v>24</v>
      </c>
      <c r="X27" s="4" t="s">
        <v>174</v>
      </c>
      <c r="Y27" s="4" t="s">
        <v>26</v>
      </c>
      <c r="Z27" s="4" t="s">
        <v>22</v>
      </c>
      <c r="AA27" s="4">
        <v>6.7</v>
      </c>
      <c r="AB27" s="4">
        <v>7</v>
      </c>
      <c r="AC27" s="4">
        <v>6.7</v>
      </c>
      <c r="AD27" s="4">
        <v>6.5</v>
      </c>
      <c r="AE27" s="4">
        <v>9.5</v>
      </c>
      <c r="AF27" s="4">
        <v>9.1999999999999993</v>
      </c>
      <c r="AG27" s="4"/>
      <c r="AH27" s="4"/>
      <c r="AI27" s="19">
        <f t="shared" si="3"/>
        <v>13.399999999999999</v>
      </c>
      <c r="AJ27" s="19">
        <f t="shared" si="4"/>
        <v>32.099999999999994</v>
      </c>
    </row>
    <row r="28" spans="1:36" ht="15.75" customHeight="1" x14ac:dyDescent="0.2">
      <c r="A28" s="3">
        <f>A26+1</f>
        <v>14</v>
      </c>
      <c r="B28" s="4"/>
      <c r="C28" s="4"/>
      <c r="D28" s="4" t="s">
        <v>22</v>
      </c>
      <c r="E28" s="4"/>
      <c r="F28" s="4"/>
      <c r="G28" s="4"/>
      <c r="H28" s="4"/>
      <c r="I28" s="4"/>
      <c r="J28" s="4"/>
      <c r="K28" s="4"/>
      <c r="L28" s="4"/>
      <c r="M28" s="4">
        <f t="shared" si="0"/>
        <v>0</v>
      </c>
      <c r="N28" s="4">
        <f t="shared" si="1"/>
        <v>0</v>
      </c>
      <c r="O28" s="5">
        <f>N28+N29</f>
        <v>0</v>
      </c>
      <c r="P28" s="1">
        <f>B28</f>
        <v>0</v>
      </c>
      <c r="Q28" s="1">
        <f>C28</f>
        <v>0</v>
      </c>
      <c r="R28" s="1">
        <f>O28</f>
        <v>0</v>
      </c>
      <c r="X28" s="7" t="s">
        <v>174</v>
      </c>
      <c r="Y28" s="7" t="s">
        <v>26</v>
      </c>
      <c r="Z28" s="8" t="s">
        <v>23</v>
      </c>
      <c r="AA28" s="8">
        <v>6.4</v>
      </c>
      <c r="AB28" s="8">
        <v>6.6</v>
      </c>
      <c r="AC28" s="8">
        <v>6.3</v>
      </c>
      <c r="AD28" s="8">
        <v>6.1</v>
      </c>
      <c r="AE28" s="8">
        <v>9.1999999999999993</v>
      </c>
      <c r="AF28" s="8">
        <v>9.31</v>
      </c>
      <c r="AG28" s="8">
        <v>1.7</v>
      </c>
      <c r="AH28" s="8"/>
      <c r="AI28" s="20">
        <f t="shared" si="3"/>
        <v>12.699999999999998</v>
      </c>
      <c r="AJ28" s="20">
        <f t="shared" si="4"/>
        <v>32.909999999999997</v>
      </c>
    </row>
    <row r="29" spans="1:36" ht="15.75" customHeight="1" x14ac:dyDescent="0.2">
      <c r="A29" s="6"/>
      <c r="B29" s="7"/>
      <c r="C29" s="7"/>
      <c r="D29" s="8" t="s">
        <v>23</v>
      </c>
      <c r="E29" s="8"/>
      <c r="F29" s="8"/>
      <c r="G29" s="8"/>
      <c r="H29" s="8"/>
      <c r="I29" s="8"/>
      <c r="J29" s="8"/>
      <c r="K29" s="8"/>
      <c r="L29" s="8"/>
      <c r="M29" s="8">
        <f t="shared" si="0"/>
        <v>0</v>
      </c>
      <c r="N29" s="8">
        <f t="shared" si="1"/>
        <v>0</v>
      </c>
      <c r="O29" s="9">
        <f>N28+N29</f>
        <v>0</v>
      </c>
    </row>
    <row r="30" spans="1:36" ht="15.75" customHeight="1" x14ac:dyDescent="0.2">
      <c r="A30" s="3">
        <f>A28+1</f>
        <v>15</v>
      </c>
      <c r="B30" s="4"/>
      <c r="C30" s="4"/>
      <c r="D30" s="10" t="s">
        <v>22</v>
      </c>
      <c r="E30" s="10"/>
      <c r="F30" s="10"/>
      <c r="G30" s="10"/>
      <c r="H30" s="10"/>
      <c r="I30" s="10"/>
      <c r="J30" s="10"/>
      <c r="K30" s="10"/>
      <c r="L30" s="10"/>
      <c r="M30" s="11">
        <f t="shared" si="0"/>
        <v>0</v>
      </c>
      <c r="N30" s="11">
        <f t="shared" si="1"/>
        <v>0</v>
      </c>
      <c r="O30" s="12">
        <f>N30+N31</f>
        <v>0</v>
      </c>
      <c r="P30" s="1">
        <f>B30</f>
        <v>0</v>
      </c>
      <c r="Q30" s="1">
        <f>C30</f>
        <v>0</v>
      </c>
      <c r="R30" s="1">
        <f>O30</f>
        <v>0</v>
      </c>
      <c r="X30" s="16" t="s">
        <v>29</v>
      </c>
      <c r="Y30" s="16" t="s">
        <v>18</v>
      </c>
      <c r="Z30" s="16" t="s">
        <v>19</v>
      </c>
      <c r="AA30" s="21"/>
      <c r="AB30" s="16" t="s">
        <v>30</v>
      </c>
      <c r="AC30" s="16">
        <f>AJ17</f>
        <v>24.520000000000003</v>
      </c>
      <c r="AD30" s="16">
        <f>AJ19</f>
        <v>36.99</v>
      </c>
      <c r="AE30" s="16">
        <f>AJ21</f>
        <v>28.619999999999997</v>
      </c>
      <c r="AF30" s="16">
        <f>AJ23</f>
        <v>32.14</v>
      </c>
      <c r="AG30" s="16">
        <f>AJ25</f>
        <v>3.3200000000000003</v>
      </c>
      <c r="AH30" s="16">
        <f>AJ27</f>
        <v>32.099999999999994</v>
      </c>
    </row>
    <row r="31" spans="1:36" ht="15.75" customHeight="1" x14ac:dyDescent="0.2">
      <c r="A31" s="6"/>
      <c r="B31" s="7"/>
      <c r="C31" s="7"/>
      <c r="D31" s="13" t="s">
        <v>23</v>
      </c>
      <c r="E31" s="13"/>
      <c r="F31" s="13"/>
      <c r="G31" s="13"/>
      <c r="H31" s="13"/>
      <c r="I31" s="13"/>
      <c r="J31" s="13"/>
      <c r="K31" s="13"/>
      <c r="L31" s="13"/>
      <c r="M31" s="14">
        <f t="shared" si="0"/>
        <v>0</v>
      </c>
      <c r="N31" s="14">
        <f t="shared" si="1"/>
        <v>0</v>
      </c>
      <c r="O31" s="15">
        <f>N30+N31</f>
        <v>0</v>
      </c>
      <c r="P31" s="1" t="s">
        <v>24</v>
      </c>
      <c r="Q31" s="1" t="s">
        <v>24</v>
      </c>
      <c r="X31" s="1" t="str">
        <f>Y17</f>
        <v>ŠD Partizan Renče</v>
      </c>
      <c r="Y31" s="1">
        <f>LARGE(AC30:AH30,1)+LARGE(AC30:AH30,2)+LARGE(AC30:AH30,3)+LARGE(AC30:AH30,4)</f>
        <v>129.85</v>
      </c>
      <c r="Z31" s="1">
        <f>LARGE(AC31:AH31,1)+LARGE(AC31:AH31,2)+LARGE(AC31:AH31,3)+LARGE(AC31:AH31,4)</f>
        <v>144.27999999999997</v>
      </c>
      <c r="AB31" s="16" t="s">
        <v>31</v>
      </c>
      <c r="AC31" s="16">
        <f>AJ18</f>
        <v>31.18</v>
      </c>
      <c r="AD31" s="16">
        <f>AJ20</f>
        <v>41.91</v>
      </c>
      <c r="AE31" s="16">
        <f>AJ22</f>
        <v>31.020000000000003</v>
      </c>
      <c r="AF31" s="16">
        <f>AJ24</f>
        <v>33.849999999999994</v>
      </c>
      <c r="AG31" s="16">
        <f>AJ26</f>
        <v>35.61</v>
      </c>
      <c r="AH31" s="16">
        <f>AJ28</f>
        <v>32.909999999999997</v>
      </c>
    </row>
    <row r="32" spans="1:36" ht="15.75" customHeight="1" x14ac:dyDescent="0.2">
      <c r="A32" s="3">
        <f>A30+1</f>
        <v>16</v>
      </c>
      <c r="B32" s="4"/>
      <c r="C32" s="4"/>
      <c r="D32" s="4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N32+N33</f>
        <v>0</v>
      </c>
      <c r="P32" s="1">
        <f>B32</f>
        <v>0</v>
      </c>
      <c r="Q32" s="1">
        <f>C32</f>
        <v>0</v>
      </c>
      <c r="R32" s="1">
        <f>O32</f>
        <v>0</v>
      </c>
      <c r="X32" s="23"/>
      <c r="Y32" s="23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4" ht="12.75" x14ac:dyDescent="0.2">
      <c r="A33" s="6"/>
      <c r="B33" s="7"/>
      <c r="C33" s="7"/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N32+N33</f>
        <v>0</v>
      </c>
    </row>
    <row r="34" spans="1:34" ht="12.75" x14ac:dyDescent="0.2">
      <c r="A34" s="3">
        <f>A32+1</f>
        <v>17</v>
      </c>
      <c r="B34" s="32"/>
      <c r="C34" s="4"/>
      <c r="D34" s="4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  <c r="X34" s="2"/>
      <c r="Y34" s="2"/>
      <c r="Z34" s="2"/>
      <c r="AA34" s="1"/>
      <c r="AB34" s="2"/>
      <c r="AC34" s="2"/>
      <c r="AD34" s="2"/>
      <c r="AE34" s="2"/>
      <c r="AF34" s="2"/>
      <c r="AG34" s="2"/>
      <c r="AH34" s="2"/>
    </row>
    <row r="35" spans="1:34" ht="12.75" x14ac:dyDescent="0.2">
      <c r="A35" s="6"/>
      <c r="B35" s="7"/>
      <c r="C35" s="7"/>
      <c r="D35" s="8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N34+N35</f>
        <v>0</v>
      </c>
      <c r="X35" s="1"/>
      <c r="Y35" s="1"/>
      <c r="Z35" s="1"/>
      <c r="AB35" s="2"/>
      <c r="AC35" s="2"/>
      <c r="AD35" s="2"/>
      <c r="AE35" s="2"/>
      <c r="AF35" s="2"/>
      <c r="AG35" s="2"/>
      <c r="AH35" s="2"/>
    </row>
    <row r="36" spans="1:34" ht="12.75" x14ac:dyDescent="0.2">
      <c r="A36" s="3">
        <f>A34+1</f>
        <v>18</v>
      </c>
      <c r="B36" s="4"/>
      <c r="C36" s="4"/>
      <c r="D36" s="10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13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N36+N37</f>
        <v>0</v>
      </c>
    </row>
    <row r="38" spans="1:34" ht="12.75" x14ac:dyDescent="0.2">
      <c r="A38" s="3">
        <f>A36+1</f>
        <v>19</v>
      </c>
      <c r="B38" s="4"/>
      <c r="C38" s="4"/>
      <c r="D38" s="4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8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4" ht="12.75" x14ac:dyDescent="0.2">
      <c r="A40" s="3">
        <f>A38+1</f>
        <v>20</v>
      </c>
      <c r="B40" s="4"/>
      <c r="C40" s="4"/>
      <c r="D40" s="4" t="s">
        <v>22</v>
      </c>
      <c r="E40" s="10"/>
      <c r="F40" s="10"/>
      <c r="G40" s="10"/>
      <c r="H40" s="10"/>
      <c r="I40" s="10"/>
      <c r="J40" s="10"/>
      <c r="K40" s="10"/>
      <c r="L40" s="10"/>
      <c r="M40" s="11">
        <f t="shared" si="5"/>
        <v>0</v>
      </c>
      <c r="N40" s="11">
        <f t="shared" si="6"/>
        <v>0</v>
      </c>
      <c r="O40" s="12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8" t="s">
        <v>23</v>
      </c>
      <c r="E41" s="13"/>
      <c r="F41" s="13"/>
      <c r="G41" s="13"/>
      <c r="H41" s="13"/>
      <c r="I41" s="13"/>
      <c r="J41" s="13"/>
      <c r="K41" s="13"/>
      <c r="L41" s="13"/>
      <c r="M41" s="14">
        <f t="shared" si="5"/>
        <v>0</v>
      </c>
      <c r="N41" s="14">
        <f t="shared" si="6"/>
        <v>0</v>
      </c>
      <c r="O41" s="15">
        <f>N40+N41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8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10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13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10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13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10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13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10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13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10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13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10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13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10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13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10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13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10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13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10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13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10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13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10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13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10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13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3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T2:W3">
    <sortCondition descending="1" ref="W2:W3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1.10.2022&amp;RMDI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  <pageSetUpPr fitToPage="1"/>
  </sheetPr>
  <dimension ref="A1:AJ101"/>
  <sheetViews>
    <sheetView workbookViewId="0">
      <selection activeCell="S1" sqref="S1:W3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6.140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8" customFormat="1" ht="15.75" customHeight="1" x14ac:dyDescent="0.2">
      <c r="A1" s="25" t="s">
        <v>100</v>
      </c>
      <c r="B1" s="25" t="s">
        <v>118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  <c r="X1" s="25"/>
      <c r="Y1" s="25"/>
      <c r="Z1" s="25"/>
      <c r="AA1" s="25"/>
    </row>
    <row r="2" spans="1:27" ht="15.75" customHeight="1" x14ac:dyDescent="0.2">
      <c r="A2" s="3">
        <v>1</v>
      </c>
      <c r="B2" s="4" t="s">
        <v>86</v>
      </c>
      <c r="C2" s="4" t="s">
        <v>26</v>
      </c>
      <c r="D2" s="4" t="s">
        <v>22</v>
      </c>
      <c r="E2" s="4">
        <v>7.3</v>
      </c>
      <c r="F2" s="4">
        <v>7.7</v>
      </c>
      <c r="G2" s="4">
        <v>8</v>
      </c>
      <c r="H2" s="4">
        <v>7.8</v>
      </c>
      <c r="I2" s="4">
        <v>8.8000000000000007</v>
      </c>
      <c r="J2" s="4">
        <v>12.55</v>
      </c>
      <c r="K2" s="4"/>
      <c r="L2" s="4"/>
      <c r="M2" s="4">
        <f t="shared" ref="M2:M33" si="0">SUM(E2:H2)-MIN(E2:H2)-MAX(E2:H2)</f>
        <v>15.5</v>
      </c>
      <c r="N2" s="4">
        <f t="shared" ref="N2:N33" si="1">IF(M2+SUM(I2:K2)-L2 &lt; 0,0,M2+SUM(I2:K2)-L2)</f>
        <v>36.85</v>
      </c>
      <c r="O2" s="5">
        <f>N2+N3</f>
        <v>79.430000000000007</v>
      </c>
      <c r="P2" s="1" t="str">
        <f>B2</f>
        <v>Gaja Fabijan</v>
      </c>
      <c r="Q2" s="1" t="str">
        <f>C2</f>
        <v>ŠD Partizan Renče</v>
      </c>
      <c r="R2" s="1">
        <f>O2</f>
        <v>79.430000000000007</v>
      </c>
      <c r="S2">
        <v>1</v>
      </c>
      <c r="T2" t="s">
        <v>26</v>
      </c>
      <c r="U2">
        <v>120.85999999999999</v>
      </c>
      <c r="V2">
        <v>162.31</v>
      </c>
      <c r="W2" s="1">
        <f>U2+V2</f>
        <v>283.16999999999996</v>
      </c>
    </row>
    <row r="3" spans="1:27" ht="15.75" customHeight="1" x14ac:dyDescent="0.2">
      <c r="A3" s="6"/>
      <c r="B3" s="7" t="s">
        <v>86</v>
      </c>
      <c r="C3" s="7" t="s">
        <v>26</v>
      </c>
      <c r="D3" s="8" t="s">
        <v>23</v>
      </c>
      <c r="E3" s="8">
        <v>7.8</v>
      </c>
      <c r="F3" s="8">
        <v>8.1999999999999993</v>
      </c>
      <c r="G3" s="8">
        <v>7.9</v>
      </c>
      <c r="H3" s="8">
        <v>7.8</v>
      </c>
      <c r="I3" s="8">
        <v>9.4</v>
      </c>
      <c r="J3" s="8">
        <v>12.28</v>
      </c>
      <c r="K3" s="8">
        <v>5.2</v>
      </c>
      <c r="L3" s="8"/>
      <c r="M3" s="8">
        <f t="shared" si="0"/>
        <v>15.7</v>
      </c>
      <c r="N3" s="8">
        <f t="shared" si="1"/>
        <v>42.58</v>
      </c>
      <c r="O3" s="9">
        <f>N2+N3</f>
        <v>79.430000000000007</v>
      </c>
      <c r="S3">
        <v>2</v>
      </c>
      <c r="T3" t="s">
        <v>25</v>
      </c>
      <c r="U3">
        <v>112.15</v>
      </c>
      <c r="V3">
        <v>139.30000000000001</v>
      </c>
      <c r="W3" s="1">
        <f>U3+V3</f>
        <v>251.45000000000002</v>
      </c>
    </row>
    <row r="4" spans="1:27" ht="15.75" customHeight="1" x14ac:dyDescent="0.2">
      <c r="A4" s="3">
        <v>2</v>
      </c>
      <c r="B4" s="4" t="s">
        <v>153</v>
      </c>
      <c r="C4" s="4" t="s">
        <v>108</v>
      </c>
      <c r="D4" s="4" t="s">
        <v>22</v>
      </c>
      <c r="E4" s="4">
        <v>7.7</v>
      </c>
      <c r="F4" s="4">
        <v>7.8</v>
      </c>
      <c r="G4" s="4">
        <v>7.7</v>
      </c>
      <c r="H4" s="4">
        <v>7.9</v>
      </c>
      <c r="I4" s="4">
        <v>9.8000000000000007</v>
      </c>
      <c r="J4" s="4">
        <v>12.35</v>
      </c>
      <c r="K4" s="4"/>
      <c r="L4" s="4">
        <v>2</v>
      </c>
      <c r="M4" s="4">
        <f t="shared" si="0"/>
        <v>15.500000000000002</v>
      </c>
      <c r="N4" s="4">
        <f t="shared" si="1"/>
        <v>35.65</v>
      </c>
      <c r="O4" s="5">
        <f>N4+N5</f>
        <v>76.66</v>
      </c>
      <c r="P4" s="1" t="str">
        <f>B4</f>
        <v>Živa Cepović</v>
      </c>
      <c r="Q4" s="1" t="str">
        <f>C4</f>
        <v>ŠK FlipCapris</v>
      </c>
      <c r="R4" s="1">
        <f>O4</f>
        <v>76.66</v>
      </c>
      <c r="S4">
        <v>3</v>
      </c>
      <c r="T4" s="1"/>
      <c r="U4" s="1"/>
      <c r="V4" s="1"/>
      <c r="W4" s="1">
        <f>U4+V4</f>
        <v>0</v>
      </c>
    </row>
    <row r="5" spans="1:27" ht="15.75" customHeight="1" x14ac:dyDescent="0.2">
      <c r="A5" s="6"/>
      <c r="B5" s="7" t="s">
        <v>153</v>
      </c>
      <c r="C5" s="7" t="s">
        <v>108</v>
      </c>
      <c r="D5" s="8" t="s">
        <v>23</v>
      </c>
      <c r="E5" s="8">
        <v>7.4</v>
      </c>
      <c r="F5" s="8">
        <v>7.7</v>
      </c>
      <c r="G5" s="8">
        <v>7.8</v>
      </c>
      <c r="H5" s="8">
        <v>8</v>
      </c>
      <c r="I5" s="8">
        <v>9.5</v>
      </c>
      <c r="J5" s="8">
        <v>12.51</v>
      </c>
      <c r="K5" s="8">
        <v>3.5</v>
      </c>
      <c r="L5" s="8"/>
      <c r="M5" s="8">
        <f t="shared" si="0"/>
        <v>15.5</v>
      </c>
      <c r="N5" s="8">
        <f t="shared" si="1"/>
        <v>41.01</v>
      </c>
      <c r="O5" s="9">
        <f>N4+N5</f>
        <v>76.66</v>
      </c>
      <c r="S5">
        <v>4</v>
      </c>
      <c r="W5" s="1">
        <f>U5+V5</f>
        <v>0</v>
      </c>
    </row>
    <row r="6" spans="1:27" ht="15.75" customHeight="1" x14ac:dyDescent="0.2">
      <c r="A6" s="3">
        <v>3</v>
      </c>
      <c r="B6" s="4" t="s">
        <v>208</v>
      </c>
      <c r="C6" s="4" t="s">
        <v>28</v>
      </c>
      <c r="D6" s="4" t="s">
        <v>22</v>
      </c>
      <c r="E6" s="10">
        <v>7.5</v>
      </c>
      <c r="F6" s="10">
        <v>7.5</v>
      </c>
      <c r="G6" s="10">
        <v>7.4</v>
      </c>
      <c r="H6" s="10">
        <v>7.6</v>
      </c>
      <c r="I6" s="10">
        <v>9.8000000000000007</v>
      </c>
      <c r="J6" s="10">
        <v>12.39</v>
      </c>
      <c r="K6" s="10"/>
      <c r="L6" s="10">
        <v>2</v>
      </c>
      <c r="M6" s="11">
        <f t="shared" si="0"/>
        <v>15.000000000000002</v>
      </c>
      <c r="N6" s="11">
        <f t="shared" si="1"/>
        <v>35.190000000000005</v>
      </c>
      <c r="O6" s="12">
        <f>N6+N7</f>
        <v>76.290000000000006</v>
      </c>
      <c r="P6" s="1" t="str">
        <f>B6</f>
        <v>Nastja Germ</v>
      </c>
      <c r="Q6" s="1" t="str">
        <f>C6</f>
        <v>ŠD Šentilj</v>
      </c>
      <c r="R6" s="1">
        <f>O6</f>
        <v>76.290000000000006</v>
      </c>
      <c r="S6">
        <v>5</v>
      </c>
      <c r="W6" s="1">
        <f>U6+V6</f>
        <v>0</v>
      </c>
    </row>
    <row r="7" spans="1:27" ht="15.75" customHeight="1" x14ac:dyDescent="0.2">
      <c r="A7" s="6"/>
      <c r="B7" s="7" t="s">
        <v>208</v>
      </c>
      <c r="C7" s="7" t="s">
        <v>28</v>
      </c>
      <c r="D7" s="8" t="s">
        <v>23</v>
      </c>
      <c r="E7" s="13">
        <v>7.4</v>
      </c>
      <c r="F7" s="13">
        <v>7.6</v>
      </c>
      <c r="G7" s="13">
        <v>7.5</v>
      </c>
      <c r="H7" s="13">
        <v>7.8</v>
      </c>
      <c r="I7" s="13">
        <v>9.8000000000000007</v>
      </c>
      <c r="J7" s="13">
        <v>12.4</v>
      </c>
      <c r="K7" s="13">
        <v>3.8</v>
      </c>
      <c r="L7" s="13"/>
      <c r="M7" s="14">
        <f t="shared" si="0"/>
        <v>15.099999999999998</v>
      </c>
      <c r="N7" s="14">
        <f t="shared" si="1"/>
        <v>41.1</v>
      </c>
      <c r="O7" s="15">
        <f>N6+N7</f>
        <v>76.290000000000006</v>
      </c>
      <c r="P7" s="1" t="s">
        <v>24</v>
      </c>
      <c r="Q7" s="1" t="s">
        <v>24</v>
      </c>
      <c r="W7" s="1">
        <f t="shared" ref="W7:W9" si="2">U7+V7</f>
        <v>0</v>
      </c>
    </row>
    <row r="8" spans="1:27" ht="15.75" customHeight="1" x14ac:dyDescent="0.2">
      <c r="A8" s="3">
        <f>A6+1</f>
        <v>4</v>
      </c>
      <c r="B8" s="4" t="s">
        <v>93</v>
      </c>
      <c r="C8" s="4" t="s">
        <v>77</v>
      </c>
      <c r="D8" s="4" t="s">
        <v>22</v>
      </c>
      <c r="E8" s="4">
        <v>6.8</v>
      </c>
      <c r="F8" s="4">
        <v>7</v>
      </c>
      <c r="G8" s="4">
        <v>7</v>
      </c>
      <c r="H8" s="4">
        <v>7.2</v>
      </c>
      <c r="I8" s="4">
        <v>9.3000000000000007</v>
      </c>
      <c r="J8" s="4">
        <v>11.36</v>
      </c>
      <c r="K8" s="4"/>
      <c r="L8" s="4">
        <v>2</v>
      </c>
      <c r="M8" s="4">
        <f t="shared" si="0"/>
        <v>14</v>
      </c>
      <c r="N8" s="4">
        <f t="shared" si="1"/>
        <v>32.659999999999997</v>
      </c>
      <c r="O8" s="5">
        <f>N8+N9</f>
        <v>71.19</v>
      </c>
      <c r="P8" s="1" t="str">
        <f>B8</f>
        <v>Vita Fir</v>
      </c>
      <c r="Q8" s="1" t="str">
        <f>C8</f>
        <v>Freestyle klub Celje</v>
      </c>
      <c r="R8" s="1">
        <f>O8</f>
        <v>71.19</v>
      </c>
      <c r="W8" s="1">
        <f t="shared" si="2"/>
        <v>0</v>
      </c>
    </row>
    <row r="9" spans="1:27" ht="15.75" customHeight="1" x14ac:dyDescent="0.2">
      <c r="A9" s="6"/>
      <c r="B9" s="7" t="s">
        <v>93</v>
      </c>
      <c r="C9" s="7" t="s">
        <v>77</v>
      </c>
      <c r="D9" s="8" t="s">
        <v>23</v>
      </c>
      <c r="E9" s="8">
        <v>7</v>
      </c>
      <c r="F9" s="8">
        <v>7.2</v>
      </c>
      <c r="G9" s="8">
        <v>6.5</v>
      </c>
      <c r="H9" s="8">
        <v>6.5</v>
      </c>
      <c r="I9" s="8">
        <v>9.1999999999999993</v>
      </c>
      <c r="J9" s="8">
        <v>11.33</v>
      </c>
      <c r="K9" s="8">
        <v>4.5</v>
      </c>
      <c r="L9" s="8"/>
      <c r="M9" s="8">
        <f t="shared" si="0"/>
        <v>13.5</v>
      </c>
      <c r="N9" s="8">
        <f t="shared" si="1"/>
        <v>38.53</v>
      </c>
      <c r="O9" s="9">
        <f>N8+N9</f>
        <v>71.19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87</v>
      </c>
      <c r="C10" s="4" t="s">
        <v>26</v>
      </c>
      <c r="D10" s="4" t="s">
        <v>22</v>
      </c>
      <c r="E10" s="10">
        <v>7.1</v>
      </c>
      <c r="F10" s="10">
        <v>7</v>
      </c>
      <c r="G10" s="10">
        <v>7.1</v>
      </c>
      <c r="H10" s="10">
        <v>6.9</v>
      </c>
      <c r="I10" s="10">
        <v>9.1</v>
      </c>
      <c r="J10" s="10">
        <v>10.85</v>
      </c>
      <c r="K10" s="10"/>
      <c r="L10" s="10">
        <v>2</v>
      </c>
      <c r="M10" s="11">
        <f t="shared" si="0"/>
        <v>14.100000000000003</v>
      </c>
      <c r="N10" s="11">
        <f t="shared" si="1"/>
        <v>32.050000000000004</v>
      </c>
      <c r="O10" s="12">
        <f>N10+N11</f>
        <v>71.150000000000006</v>
      </c>
      <c r="P10" s="1" t="str">
        <f>B10</f>
        <v>Mia Furlan</v>
      </c>
      <c r="Q10" s="1" t="str">
        <f>C10</f>
        <v>ŠD Partizan Renče</v>
      </c>
      <c r="R10" s="1">
        <f>O10</f>
        <v>71.150000000000006</v>
      </c>
    </row>
    <row r="11" spans="1:27" ht="15.75" customHeight="1" x14ac:dyDescent="0.2">
      <c r="A11" s="6"/>
      <c r="B11" s="7" t="s">
        <v>87</v>
      </c>
      <c r="C11" s="7" t="s">
        <v>26</v>
      </c>
      <c r="D11" s="8" t="s">
        <v>23</v>
      </c>
      <c r="E11" s="13">
        <v>7.5</v>
      </c>
      <c r="F11" s="13">
        <v>7.1</v>
      </c>
      <c r="G11" s="13">
        <v>7</v>
      </c>
      <c r="H11" s="13">
        <v>7</v>
      </c>
      <c r="I11" s="13">
        <v>9.4</v>
      </c>
      <c r="J11" s="13">
        <v>11.1</v>
      </c>
      <c r="K11" s="13">
        <v>4.5</v>
      </c>
      <c r="L11" s="13"/>
      <c r="M11" s="14">
        <f t="shared" si="0"/>
        <v>14.100000000000001</v>
      </c>
      <c r="N11" s="14">
        <f t="shared" si="1"/>
        <v>39.1</v>
      </c>
      <c r="O11" s="15">
        <f>N10+N11</f>
        <v>71.150000000000006</v>
      </c>
    </row>
    <row r="12" spans="1:27" ht="15.75" customHeight="1" x14ac:dyDescent="0.2">
      <c r="A12" s="3">
        <f>A10+1</f>
        <v>6</v>
      </c>
      <c r="B12" s="4" t="s">
        <v>199</v>
      </c>
      <c r="C12" s="4" t="s">
        <v>25</v>
      </c>
      <c r="D12" s="4" t="s">
        <v>22</v>
      </c>
      <c r="E12" s="4">
        <v>7.3</v>
      </c>
      <c r="F12" s="4">
        <v>7.1</v>
      </c>
      <c r="G12" s="4">
        <v>6.6</v>
      </c>
      <c r="H12" s="4">
        <v>6.9</v>
      </c>
      <c r="I12" s="4">
        <v>9</v>
      </c>
      <c r="J12" s="4">
        <v>10.46</v>
      </c>
      <c r="K12" s="4"/>
      <c r="L12" s="4">
        <v>2</v>
      </c>
      <c r="M12" s="4">
        <f t="shared" si="0"/>
        <v>13.999999999999996</v>
      </c>
      <c r="N12" s="4">
        <f t="shared" si="1"/>
        <v>31.459999999999994</v>
      </c>
      <c r="O12" s="5">
        <f>N12+N13</f>
        <v>69.399999999999991</v>
      </c>
      <c r="P12" s="1" t="str">
        <f>B12</f>
        <v>Mija Škraban</v>
      </c>
      <c r="Q12" s="1" t="str">
        <f>C12</f>
        <v>DŠR Murska Sobota</v>
      </c>
      <c r="R12" s="1">
        <f>O12</f>
        <v>69.399999999999991</v>
      </c>
    </row>
    <row r="13" spans="1:27" ht="15.75" customHeight="1" x14ac:dyDescent="0.2">
      <c r="A13" s="6"/>
      <c r="B13" s="7" t="s">
        <v>199</v>
      </c>
      <c r="C13" s="7" t="s">
        <v>25</v>
      </c>
      <c r="D13" s="8" t="s">
        <v>23</v>
      </c>
      <c r="E13" s="8">
        <v>7</v>
      </c>
      <c r="F13" s="8">
        <v>7.3</v>
      </c>
      <c r="G13" s="8">
        <v>7.1</v>
      </c>
      <c r="H13" s="8">
        <v>7.4</v>
      </c>
      <c r="I13" s="8">
        <v>9.6999999999999993</v>
      </c>
      <c r="J13" s="8">
        <v>10.74</v>
      </c>
      <c r="K13" s="8">
        <v>3.1</v>
      </c>
      <c r="L13" s="8"/>
      <c r="M13" s="8">
        <f t="shared" si="0"/>
        <v>14.399999999999997</v>
      </c>
      <c r="N13" s="8">
        <f t="shared" si="1"/>
        <v>37.94</v>
      </c>
      <c r="O13" s="9">
        <f>N12+N13</f>
        <v>69.399999999999991</v>
      </c>
    </row>
    <row r="14" spans="1:27" ht="15.75" customHeight="1" x14ac:dyDescent="0.2">
      <c r="A14" s="3">
        <f>A12+1</f>
        <v>7</v>
      </c>
      <c r="B14" s="4" t="s">
        <v>197</v>
      </c>
      <c r="C14" s="4" t="s">
        <v>25</v>
      </c>
      <c r="D14" s="4" t="s">
        <v>22</v>
      </c>
      <c r="E14" s="4">
        <v>6</v>
      </c>
      <c r="F14" s="4">
        <v>6.4</v>
      </c>
      <c r="G14" s="4">
        <v>6.4</v>
      </c>
      <c r="H14" s="4">
        <v>6.2</v>
      </c>
      <c r="I14" s="4">
        <v>9.1999999999999993</v>
      </c>
      <c r="J14" s="4">
        <v>10.62</v>
      </c>
      <c r="K14" s="4"/>
      <c r="L14" s="4"/>
      <c r="M14" s="4">
        <f t="shared" si="0"/>
        <v>12.6</v>
      </c>
      <c r="N14" s="4">
        <f t="shared" si="1"/>
        <v>32.42</v>
      </c>
      <c r="O14" s="5">
        <f>N14+N15</f>
        <v>68.73</v>
      </c>
      <c r="P14" s="1" t="str">
        <f>B14</f>
        <v>Ariel Šadl</v>
      </c>
      <c r="Q14" s="1" t="str">
        <f>C14</f>
        <v>DŠR Murska Sobota</v>
      </c>
      <c r="R14" s="1">
        <f>O14</f>
        <v>68.73</v>
      </c>
    </row>
    <row r="15" spans="1:27" ht="15.75" customHeight="1" x14ac:dyDescent="0.2">
      <c r="A15" s="6"/>
      <c r="B15" s="7" t="s">
        <v>197</v>
      </c>
      <c r="C15" s="7" t="s">
        <v>25</v>
      </c>
      <c r="D15" s="8" t="s">
        <v>23</v>
      </c>
      <c r="E15" s="8">
        <v>6.5</v>
      </c>
      <c r="F15" s="8">
        <v>7</v>
      </c>
      <c r="G15" s="8">
        <v>6.5</v>
      </c>
      <c r="H15" s="8">
        <v>6.5</v>
      </c>
      <c r="I15" s="8">
        <v>9</v>
      </c>
      <c r="J15" s="8">
        <v>10.51</v>
      </c>
      <c r="K15" s="8">
        <v>3.8</v>
      </c>
      <c r="L15" s="8"/>
      <c r="M15" s="8">
        <f t="shared" si="0"/>
        <v>13</v>
      </c>
      <c r="N15" s="8">
        <f t="shared" si="1"/>
        <v>36.31</v>
      </c>
      <c r="O15" s="9">
        <f>N14+N15</f>
        <v>68.73</v>
      </c>
      <c r="P15" s="1" t="s">
        <v>24</v>
      </c>
      <c r="Q15" s="1" t="s">
        <v>24</v>
      </c>
    </row>
    <row r="16" spans="1:27" ht="15.75" customHeight="1" x14ac:dyDescent="0.2">
      <c r="A16" s="3">
        <v>8</v>
      </c>
      <c r="B16" s="4" t="s">
        <v>94</v>
      </c>
      <c r="C16" s="4" t="s">
        <v>26</v>
      </c>
      <c r="D16" s="4" t="s">
        <v>22</v>
      </c>
      <c r="E16" s="4">
        <v>3.9</v>
      </c>
      <c r="F16" s="4">
        <v>4.0999999999999996</v>
      </c>
      <c r="G16" s="4">
        <v>4.0999999999999996</v>
      </c>
      <c r="H16" s="4">
        <v>4</v>
      </c>
      <c r="I16" s="4">
        <v>4.7</v>
      </c>
      <c r="J16" s="4">
        <v>6.75</v>
      </c>
      <c r="K16" s="4"/>
      <c r="L16" s="4"/>
      <c r="M16" s="4">
        <f t="shared" si="0"/>
        <v>8.1000000000000014</v>
      </c>
      <c r="N16" s="4">
        <f t="shared" si="1"/>
        <v>19.55</v>
      </c>
      <c r="O16" s="5">
        <f>N16+N17</f>
        <v>64.22</v>
      </c>
      <c r="P16" s="1" t="str">
        <f>B16</f>
        <v>Veda Panić</v>
      </c>
      <c r="Q16" s="1" t="str">
        <f>C16</f>
        <v>ŠD Partizan Renče</v>
      </c>
      <c r="R16" s="1">
        <f>O16</f>
        <v>64.22</v>
      </c>
      <c r="T16" s="1"/>
      <c r="U16" s="1"/>
      <c r="V16" s="1"/>
      <c r="W16" s="1">
        <f>U16+V16</f>
        <v>0</v>
      </c>
    </row>
    <row r="17" spans="1:36" ht="15.75" customHeight="1" x14ac:dyDescent="0.2">
      <c r="A17" s="6"/>
      <c r="B17" s="7" t="s">
        <v>94</v>
      </c>
      <c r="C17" s="7" t="s">
        <v>26</v>
      </c>
      <c r="D17" s="8" t="s">
        <v>23</v>
      </c>
      <c r="E17" s="8">
        <v>8</v>
      </c>
      <c r="F17" s="8">
        <v>8.1</v>
      </c>
      <c r="G17" s="8">
        <v>8.4</v>
      </c>
      <c r="H17" s="8">
        <v>8</v>
      </c>
      <c r="I17" s="8">
        <v>9.6999999999999993</v>
      </c>
      <c r="J17" s="8">
        <v>13.57</v>
      </c>
      <c r="K17" s="8">
        <v>5.3</v>
      </c>
      <c r="L17" s="8"/>
      <c r="M17" s="8">
        <f t="shared" si="0"/>
        <v>16.100000000000001</v>
      </c>
      <c r="N17" s="8">
        <f t="shared" si="1"/>
        <v>44.67</v>
      </c>
      <c r="O17" s="9">
        <f>N16+N17</f>
        <v>64.22</v>
      </c>
      <c r="T17" s="1"/>
      <c r="U17" s="1"/>
      <c r="V17" s="1"/>
      <c r="W17" s="1">
        <f>U17+V17</f>
        <v>0</v>
      </c>
    </row>
    <row r="18" spans="1:36" ht="15.75" customHeight="1" x14ac:dyDescent="0.2">
      <c r="A18" s="3">
        <v>9</v>
      </c>
      <c r="B18" s="32" t="s">
        <v>166</v>
      </c>
      <c r="C18" s="4" t="s">
        <v>26</v>
      </c>
      <c r="D18" s="4" t="s">
        <v>22</v>
      </c>
      <c r="E18" s="4">
        <v>6.9</v>
      </c>
      <c r="F18" s="4">
        <v>7.3</v>
      </c>
      <c r="G18" s="4">
        <v>7.3</v>
      </c>
      <c r="H18" s="4">
        <v>6.9</v>
      </c>
      <c r="I18" s="4">
        <v>9.6</v>
      </c>
      <c r="J18" s="4">
        <v>10.119999999999999</v>
      </c>
      <c r="K18" s="4"/>
      <c r="L18" s="4">
        <v>10</v>
      </c>
      <c r="M18" s="4">
        <f t="shared" si="0"/>
        <v>14.2</v>
      </c>
      <c r="N18" s="4">
        <f t="shared" si="1"/>
        <v>23.92</v>
      </c>
      <c r="O18" s="5">
        <f>N18+N19</f>
        <v>59.88</v>
      </c>
      <c r="P18" s="1" t="str">
        <f>B18</f>
        <v>Naja Rojc</v>
      </c>
      <c r="Q18" s="1" t="str">
        <f>C18</f>
        <v>ŠD Partizan Renče</v>
      </c>
      <c r="R18" s="1">
        <f>O18</f>
        <v>59.88</v>
      </c>
      <c r="T18" s="1"/>
      <c r="U18" s="1"/>
      <c r="V18" s="1"/>
      <c r="W18" s="1">
        <f>U18+V18</f>
        <v>0</v>
      </c>
    </row>
    <row r="19" spans="1:36" ht="15.75" customHeight="1" x14ac:dyDescent="0.2">
      <c r="A19" s="6"/>
      <c r="B19" s="7" t="s">
        <v>166</v>
      </c>
      <c r="C19" s="7" t="s">
        <v>26</v>
      </c>
      <c r="D19" s="8" t="s">
        <v>23</v>
      </c>
      <c r="E19" s="8">
        <v>6.6</v>
      </c>
      <c r="F19" s="8">
        <v>6.9</v>
      </c>
      <c r="G19" s="8">
        <v>6.9</v>
      </c>
      <c r="H19" s="8">
        <v>6.7</v>
      </c>
      <c r="I19" s="8">
        <v>9.8000000000000007</v>
      </c>
      <c r="J19" s="8">
        <v>10.06</v>
      </c>
      <c r="K19" s="8">
        <v>2.5</v>
      </c>
      <c r="L19" s="8"/>
      <c r="M19" s="8">
        <f t="shared" si="0"/>
        <v>13.6</v>
      </c>
      <c r="N19" s="8">
        <f t="shared" si="1"/>
        <v>35.96</v>
      </c>
      <c r="O19" s="9">
        <f>N18+N19</f>
        <v>59.88</v>
      </c>
      <c r="T19" s="1"/>
      <c r="U19" s="1"/>
      <c r="V19" s="1"/>
      <c r="W19" s="1">
        <f>U19+V19</f>
        <v>0</v>
      </c>
    </row>
    <row r="20" spans="1:36" ht="15.75" customHeight="1" x14ac:dyDescent="0.2">
      <c r="A20" s="3">
        <f>A18+1</f>
        <v>10</v>
      </c>
      <c r="B20" s="4" t="s">
        <v>167</v>
      </c>
      <c r="C20" s="4" t="s">
        <v>26</v>
      </c>
      <c r="D20" s="4" t="s">
        <v>22</v>
      </c>
      <c r="E20" s="4">
        <v>6</v>
      </c>
      <c r="F20" s="4">
        <v>6.2</v>
      </c>
      <c r="G20" s="4">
        <v>6</v>
      </c>
      <c r="H20" s="4">
        <v>6.3</v>
      </c>
      <c r="I20" s="4">
        <v>8.3000000000000007</v>
      </c>
      <c r="J20" s="4">
        <v>9.5399999999999991</v>
      </c>
      <c r="K20" s="4"/>
      <c r="L20" s="4">
        <v>2</v>
      </c>
      <c r="M20" s="4">
        <f t="shared" si="0"/>
        <v>12.2</v>
      </c>
      <c r="N20" s="4">
        <f t="shared" si="1"/>
        <v>28.04</v>
      </c>
      <c r="O20" s="5">
        <f>N20+N21</f>
        <v>59.84</v>
      </c>
      <c r="P20" s="1" t="str">
        <f>B20</f>
        <v>Zala Bizjak Batistič</v>
      </c>
      <c r="Q20" s="1" t="str">
        <f>C20</f>
        <v>ŠD Partizan Renče</v>
      </c>
      <c r="R20" s="1">
        <f>O20</f>
        <v>59.84</v>
      </c>
    </row>
    <row r="21" spans="1:36" ht="15.75" customHeight="1" x14ac:dyDescent="0.2">
      <c r="A21" s="6"/>
      <c r="B21" s="7" t="s">
        <v>167</v>
      </c>
      <c r="C21" s="7" t="s">
        <v>26</v>
      </c>
      <c r="D21" s="8" t="s">
        <v>23</v>
      </c>
      <c r="E21" s="8">
        <v>5.6</v>
      </c>
      <c r="F21" s="8">
        <v>5.3</v>
      </c>
      <c r="G21" s="8">
        <v>5.8</v>
      </c>
      <c r="H21" s="8">
        <v>5.4</v>
      </c>
      <c r="I21" s="8">
        <v>8.1999999999999993</v>
      </c>
      <c r="J21" s="8">
        <v>9.3000000000000007</v>
      </c>
      <c r="K21" s="8">
        <v>3.3</v>
      </c>
      <c r="L21" s="8"/>
      <c r="M21" s="8">
        <f t="shared" si="0"/>
        <v>11</v>
      </c>
      <c r="N21" s="8">
        <f t="shared" si="1"/>
        <v>31.8</v>
      </c>
      <c r="O21" s="9">
        <f>N20+N21</f>
        <v>59.84</v>
      </c>
    </row>
    <row r="22" spans="1:36" ht="15.75" customHeight="1" x14ac:dyDescent="0.2">
      <c r="A22" s="3">
        <f>A20+1</f>
        <v>11</v>
      </c>
      <c r="B22" s="4" t="s">
        <v>196</v>
      </c>
      <c r="C22" s="4" t="s">
        <v>25</v>
      </c>
      <c r="D22" s="4" t="s">
        <v>22</v>
      </c>
      <c r="E22" s="10">
        <v>6</v>
      </c>
      <c r="F22" s="10">
        <v>6.4</v>
      </c>
      <c r="G22" s="10">
        <v>6.5</v>
      </c>
      <c r="H22" s="10">
        <v>6.2</v>
      </c>
      <c r="I22" s="10">
        <v>9.1999999999999993</v>
      </c>
      <c r="J22" s="10">
        <v>9.57</v>
      </c>
      <c r="K22" s="10"/>
      <c r="L22" s="10">
        <v>6</v>
      </c>
      <c r="M22" s="11">
        <f t="shared" si="0"/>
        <v>12.599999999999998</v>
      </c>
      <c r="N22" s="11">
        <f t="shared" si="1"/>
        <v>25.369999999999997</v>
      </c>
      <c r="O22" s="12">
        <f>N22+N23</f>
        <v>59.839999999999996</v>
      </c>
      <c r="P22" s="1" t="str">
        <f>B22</f>
        <v>Amy Bukovec Gal</v>
      </c>
      <c r="Q22" s="1" t="str">
        <f>C22</f>
        <v>DŠR Murska Sobota</v>
      </c>
      <c r="R22" s="1">
        <f>O22</f>
        <v>59.839999999999996</v>
      </c>
      <c r="X22" s="16" t="s">
        <v>27</v>
      </c>
      <c r="Y22" s="16" t="s">
        <v>1</v>
      </c>
      <c r="Z22" s="17" t="s">
        <v>2</v>
      </c>
      <c r="AA22" s="17" t="s">
        <v>3</v>
      </c>
      <c r="AB22" s="17" t="s">
        <v>4</v>
      </c>
      <c r="AC22" s="17" t="s">
        <v>5</v>
      </c>
      <c r="AD22" s="17" t="s">
        <v>6</v>
      </c>
      <c r="AE22" s="17" t="s">
        <v>7</v>
      </c>
      <c r="AF22" s="17" t="s">
        <v>8</v>
      </c>
      <c r="AG22" s="17" t="s">
        <v>9</v>
      </c>
      <c r="AH22" s="17" t="s">
        <v>10</v>
      </c>
      <c r="AI22" s="17" t="s">
        <v>11</v>
      </c>
      <c r="AJ22" s="18" t="s">
        <v>12</v>
      </c>
    </row>
    <row r="23" spans="1:36" ht="15.75" customHeight="1" x14ac:dyDescent="0.2">
      <c r="A23" s="6"/>
      <c r="B23" s="7" t="s">
        <v>196</v>
      </c>
      <c r="C23" s="7" t="s">
        <v>25</v>
      </c>
      <c r="D23" s="8" t="s">
        <v>23</v>
      </c>
      <c r="E23" s="13">
        <v>6.4</v>
      </c>
      <c r="F23" s="13">
        <v>6.1</v>
      </c>
      <c r="G23" s="13">
        <v>6.8</v>
      </c>
      <c r="H23" s="13">
        <v>6</v>
      </c>
      <c r="I23" s="13">
        <v>9.6999999999999993</v>
      </c>
      <c r="J23" s="13">
        <v>10.17</v>
      </c>
      <c r="K23" s="13">
        <v>2.1</v>
      </c>
      <c r="L23" s="13"/>
      <c r="M23" s="14">
        <f t="shared" si="0"/>
        <v>12.5</v>
      </c>
      <c r="N23" s="14">
        <f t="shared" si="1"/>
        <v>34.47</v>
      </c>
      <c r="O23" s="15">
        <f>N22+N23</f>
        <v>59.839999999999996</v>
      </c>
      <c r="X23" s="4" t="s">
        <v>86</v>
      </c>
      <c r="Y23" s="4" t="s">
        <v>26</v>
      </c>
      <c r="Z23" s="4" t="s">
        <v>22</v>
      </c>
      <c r="AA23" s="4">
        <v>7.3</v>
      </c>
      <c r="AB23" s="4">
        <v>7.7</v>
      </c>
      <c r="AC23" s="4">
        <v>8</v>
      </c>
      <c r="AD23" s="4">
        <v>7.8</v>
      </c>
      <c r="AE23" s="4">
        <v>8.8000000000000007</v>
      </c>
      <c r="AF23" s="4">
        <v>12.55</v>
      </c>
      <c r="AG23" s="4"/>
      <c r="AH23" s="4"/>
      <c r="AI23" s="19">
        <f t="shared" ref="AI23:AI34" si="3">SUM(AA23:AD23)-MAX(AA23:AD23)-MIN(AA23:AD23)</f>
        <v>15.5</v>
      </c>
      <c r="AJ23" s="19">
        <f t="shared" ref="AJ23:AJ34" si="4">IF(AI23+SUM(AE23:AG23)-AH23 &lt; 0,0,AI23+SUM(AE23:AG23)-AH23)</f>
        <v>36.85</v>
      </c>
    </row>
    <row r="24" spans="1:36" ht="15.75" customHeight="1" x14ac:dyDescent="0.2">
      <c r="A24" s="3">
        <f>A22+1</f>
        <v>12</v>
      </c>
      <c r="B24" s="4" t="s">
        <v>200</v>
      </c>
      <c r="C24" s="4" t="s">
        <v>25</v>
      </c>
      <c r="D24" s="4" t="s">
        <v>22</v>
      </c>
      <c r="E24" s="10">
        <v>6</v>
      </c>
      <c r="F24" s="10">
        <v>5.8</v>
      </c>
      <c r="G24" s="10">
        <v>6</v>
      </c>
      <c r="H24" s="10">
        <v>5.8</v>
      </c>
      <c r="I24" s="10">
        <v>9.4</v>
      </c>
      <c r="J24" s="10">
        <v>7.7</v>
      </c>
      <c r="K24" s="10"/>
      <c r="L24" s="10">
        <v>6</v>
      </c>
      <c r="M24" s="11">
        <f t="shared" si="0"/>
        <v>11.8</v>
      </c>
      <c r="N24" s="11">
        <f t="shared" si="1"/>
        <v>22.900000000000002</v>
      </c>
      <c r="O24" s="12">
        <f>N24+N25</f>
        <v>53.480000000000004</v>
      </c>
      <c r="P24" s="1" t="str">
        <f>B24</f>
        <v>Neža Kovač</v>
      </c>
      <c r="Q24" s="1" t="str">
        <f>C24</f>
        <v>DŠR Murska Sobota</v>
      </c>
      <c r="R24" s="1">
        <f>O24</f>
        <v>53.480000000000004</v>
      </c>
      <c r="X24" s="7" t="s">
        <v>86</v>
      </c>
      <c r="Y24" s="7" t="s">
        <v>26</v>
      </c>
      <c r="Z24" s="8" t="s">
        <v>23</v>
      </c>
      <c r="AA24" s="8">
        <v>7.8</v>
      </c>
      <c r="AB24" s="8">
        <v>8.1999999999999993</v>
      </c>
      <c r="AC24" s="8">
        <v>7.9</v>
      </c>
      <c r="AD24" s="8">
        <v>7.8</v>
      </c>
      <c r="AE24" s="8">
        <v>9.4</v>
      </c>
      <c r="AF24" s="8">
        <v>12.28</v>
      </c>
      <c r="AG24" s="8">
        <v>5.2</v>
      </c>
      <c r="AH24" s="8"/>
      <c r="AI24" s="20">
        <f t="shared" si="3"/>
        <v>15.7</v>
      </c>
      <c r="AJ24" s="20">
        <f t="shared" si="4"/>
        <v>42.58</v>
      </c>
    </row>
    <row r="25" spans="1:36" ht="15.75" customHeight="1" x14ac:dyDescent="0.2">
      <c r="A25" s="6"/>
      <c r="B25" s="7" t="s">
        <v>200</v>
      </c>
      <c r="C25" s="7" t="s">
        <v>25</v>
      </c>
      <c r="D25" s="8" t="s">
        <v>23</v>
      </c>
      <c r="E25" s="13">
        <v>6</v>
      </c>
      <c r="F25" s="13">
        <v>6.2</v>
      </c>
      <c r="G25" s="13">
        <v>5.8</v>
      </c>
      <c r="H25" s="13">
        <v>5.6</v>
      </c>
      <c r="I25" s="13">
        <v>9.1</v>
      </c>
      <c r="J25" s="13">
        <v>7.58</v>
      </c>
      <c r="K25" s="13">
        <v>2.1</v>
      </c>
      <c r="L25" s="13"/>
      <c r="M25" s="14">
        <f t="shared" si="0"/>
        <v>11.8</v>
      </c>
      <c r="N25" s="14">
        <f t="shared" si="1"/>
        <v>30.580000000000002</v>
      </c>
      <c r="O25" s="15">
        <f>N24+N25</f>
        <v>53.480000000000004</v>
      </c>
      <c r="X25" s="4" t="s">
        <v>35</v>
      </c>
      <c r="Y25" s="4" t="s">
        <v>26</v>
      </c>
      <c r="Z25" s="4" t="s">
        <v>22</v>
      </c>
      <c r="AA25" s="4">
        <v>4.4000000000000004</v>
      </c>
      <c r="AB25" s="4">
        <v>4.3</v>
      </c>
      <c r="AC25" s="4">
        <v>4.5</v>
      </c>
      <c r="AD25" s="4">
        <v>4.2</v>
      </c>
      <c r="AE25" s="4">
        <v>5.2</v>
      </c>
      <c r="AF25" s="4">
        <v>7.75</v>
      </c>
      <c r="AG25" s="4"/>
      <c r="AH25" s="4"/>
      <c r="AI25" s="19">
        <f t="shared" si="3"/>
        <v>8.6999999999999993</v>
      </c>
      <c r="AJ25" s="19">
        <f t="shared" si="4"/>
        <v>21.65</v>
      </c>
    </row>
    <row r="26" spans="1:36" ht="15.75" customHeight="1" x14ac:dyDescent="0.2">
      <c r="A26" s="3">
        <f>A24+1</f>
        <v>13</v>
      </c>
      <c r="B26" s="4" t="s">
        <v>210</v>
      </c>
      <c r="C26" s="4" t="s">
        <v>113</v>
      </c>
      <c r="D26" s="4" t="s">
        <v>22</v>
      </c>
      <c r="E26" s="4">
        <v>4.8</v>
      </c>
      <c r="F26" s="4">
        <v>5.0999999999999996</v>
      </c>
      <c r="G26" s="4">
        <v>5</v>
      </c>
      <c r="H26" s="4">
        <v>5.2</v>
      </c>
      <c r="I26" s="4">
        <v>6.1</v>
      </c>
      <c r="J26" s="4">
        <v>7.23</v>
      </c>
      <c r="K26" s="4"/>
      <c r="L26" s="4">
        <v>2</v>
      </c>
      <c r="M26" s="4">
        <f t="shared" si="0"/>
        <v>10.099999999999998</v>
      </c>
      <c r="N26" s="4">
        <f t="shared" si="1"/>
        <v>21.43</v>
      </c>
      <c r="O26" s="5">
        <f>N26+N27</f>
        <v>52.3</v>
      </c>
      <c r="P26" s="1" t="str">
        <f>B26</f>
        <v>Sara Bokan</v>
      </c>
      <c r="Q26" s="1" t="str">
        <f>C26</f>
        <v>SD Beograd Matica</v>
      </c>
      <c r="R26" s="1">
        <f>O26</f>
        <v>52.3</v>
      </c>
      <c r="X26" s="7" t="s">
        <v>35</v>
      </c>
      <c r="Y26" s="7" t="s">
        <v>26</v>
      </c>
      <c r="Z26" s="8" t="s">
        <v>23</v>
      </c>
      <c r="AA26" s="8">
        <v>2</v>
      </c>
      <c r="AB26" s="8">
        <v>1.9</v>
      </c>
      <c r="AC26" s="8">
        <v>1.7</v>
      </c>
      <c r="AD26" s="8">
        <v>1.8</v>
      </c>
      <c r="AE26" s="8">
        <v>2.7</v>
      </c>
      <c r="AF26" s="8">
        <v>3.9</v>
      </c>
      <c r="AG26" s="8">
        <v>1.7</v>
      </c>
      <c r="AH26" s="8"/>
      <c r="AI26" s="20">
        <f t="shared" si="3"/>
        <v>3.6999999999999993</v>
      </c>
      <c r="AJ26" s="20">
        <f t="shared" si="4"/>
        <v>11.999999999999998</v>
      </c>
    </row>
    <row r="27" spans="1:36" ht="15.75" customHeight="1" x14ac:dyDescent="0.2">
      <c r="A27" s="6"/>
      <c r="B27" s="7" t="s">
        <v>210</v>
      </c>
      <c r="C27" s="7" t="s">
        <v>113</v>
      </c>
      <c r="D27" s="8" t="s">
        <v>23</v>
      </c>
      <c r="E27" s="8">
        <v>5.8</v>
      </c>
      <c r="F27" s="8">
        <v>5.8</v>
      </c>
      <c r="G27" s="8">
        <v>5.8</v>
      </c>
      <c r="H27" s="8">
        <v>5.9</v>
      </c>
      <c r="I27" s="8">
        <v>7.3</v>
      </c>
      <c r="J27" s="8">
        <v>9.07</v>
      </c>
      <c r="K27" s="8">
        <v>2.9</v>
      </c>
      <c r="L27" s="8"/>
      <c r="M27" s="8">
        <f t="shared" si="0"/>
        <v>11.599999999999996</v>
      </c>
      <c r="N27" s="8">
        <f t="shared" si="1"/>
        <v>30.869999999999997</v>
      </c>
      <c r="O27" s="9">
        <f>N26+N27</f>
        <v>52.3</v>
      </c>
      <c r="X27" s="4" t="s">
        <v>87</v>
      </c>
      <c r="Y27" s="4" t="s">
        <v>26</v>
      </c>
      <c r="Z27" s="4" t="s">
        <v>22</v>
      </c>
      <c r="AA27" s="4">
        <v>7.1</v>
      </c>
      <c r="AB27" s="4">
        <v>7</v>
      </c>
      <c r="AC27" s="4">
        <v>7.1</v>
      </c>
      <c r="AD27" s="4">
        <v>6.9</v>
      </c>
      <c r="AE27" s="4">
        <v>9.1</v>
      </c>
      <c r="AF27" s="4">
        <v>10.85</v>
      </c>
      <c r="AG27" s="4"/>
      <c r="AH27" s="4">
        <v>2</v>
      </c>
      <c r="AI27" s="19">
        <f t="shared" si="3"/>
        <v>14.1</v>
      </c>
      <c r="AJ27" s="19">
        <f t="shared" si="4"/>
        <v>32.049999999999997</v>
      </c>
    </row>
    <row r="28" spans="1:36" ht="15.75" customHeight="1" x14ac:dyDescent="0.2">
      <c r="A28" s="3">
        <f>A26+1</f>
        <v>14</v>
      </c>
      <c r="B28" s="4" t="s">
        <v>207</v>
      </c>
      <c r="C28" s="4" t="s">
        <v>60</v>
      </c>
      <c r="D28" s="4" t="s">
        <v>22</v>
      </c>
      <c r="E28" s="4">
        <v>7.4</v>
      </c>
      <c r="F28" s="4">
        <v>7.2</v>
      </c>
      <c r="G28" s="4">
        <v>7</v>
      </c>
      <c r="H28" s="4">
        <v>6.8</v>
      </c>
      <c r="I28" s="4">
        <v>9</v>
      </c>
      <c r="J28" s="4">
        <v>11.79</v>
      </c>
      <c r="K28" s="4"/>
      <c r="L28" s="4"/>
      <c r="M28" s="4">
        <f t="shared" si="0"/>
        <v>14.200000000000001</v>
      </c>
      <c r="N28" s="4">
        <f t="shared" si="1"/>
        <v>34.99</v>
      </c>
      <c r="O28" s="5">
        <f>N28+N29</f>
        <v>47.730000000000004</v>
      </c>
      <c r="P28" s="1" t="str">
        <f>B28</f>
        <v>Lara Okorn</v>
      </c>
      <c r="Q28" s="1" t="str">
        <f>C28</f>
        <v>ŠD Matrica GYM</v>
      </c>
      <c r="R28" s="1">
        <f>O28</f>
        <v>47.730000000000004</v>
      </c>
      <c r="W28" s="1">
        <f>U28+V28</f>
        <v>0</v>
      </c>
      <c r="X28" s="7" t="s">
        <v>87</v>
      </c>
      <c r="Y28" s="7" t="s">
        <v>26</v>
      </c>
      <c r="Z28" s="8" t="s">
        <v>23</v>
      </c>
      <c r="AA28" s="8">
        <v>7.5</v>
      </c>
      <c r="AB28" s="8">
        <v>7.1</v>
      </c>
      <c r="AC28" s="8">
        <v>7</v>
      </c>
      <c r="AD28" s="8">
        <v>7</v>
      </c>
      <c r="AE28" s="8">
        <v>9.4</v>
      </c>
      <c r="AF28" s="8">
        <v>11.1</v>
      </c>
      <c r="AG28" s="8">
        <v>4.5</v>
      </c>
      <c r="AH28" s="8"/>
      <c r="AI28" s="20">
        <f t="shared" si="3"/>
        <v>14.100000000000001</v>
      </c>
      <c r="AJ28" s="20">
        <f t="shared" si="4"/>
        <v>39.1</v>
      </c>
    </row>
    <row r="29" spans="1:36" ht="15.75" customHeight="1" x14ac:dyDescent="0.2">
      <c r="A29" s="6"/>
      <c r="B29" s="7" t="s">
        <v>207</v>
      </c>
      <c r="C29" s="7" t="s">
        <v>60</v>
      </c>
      <c r="D29" s="8" t="s">
        <v>23</v>
      </c>
      <c r="E29" s="8">
        <v>2.4</v>
      </c>
      <c r="F29" s="8">
        <v>2.4</v>
      </c>
      <c r="G29" s="8">
        <v>2.4</v>
      </c>
      <c r="H29" s="8">
        <v>2.5</v>
      </c>
      <c r="I29" s="8">
        <v>2.8</v>
      </c>
      <c r="J29" s="8">
        <v>3.84</v>
      </c>
      <c r="K29" s="8">
        <v>1.3</v>
      </c>
      <c r="L29" s="8"/>
      <c r="M29" s="8">
        <f t="shared" si="0"/>
        <v>4.7999999999999989</v>
      </c>
      <c r="N29" s="8">
        <f t="shared" si="1"/>
        <v>12.739999999999998</v>
      </c>
      <c r="O29" s="9">
        <f>N28+N29</f>
        <v>47.730000000000004</v>
      </c>
      <c r="X29" s="4" t="s">
        <v>166</v>
      </c>
      <c r="Y29" s="4" t="s">
        <v>26</v>
      </c>
      <c r="Z29" s="4" t="s">
        <v>22</v>
      </c>
      <c r="AA29" s="4">
        <v>6.9</v>
      </c>
      <c r="AB29" s="4">
        <v>7.3</v>
      </c>
      <c r="AC29" s="4">
        <v>7.3</v>
      </c>
      <c r="AD29" s="4">
        <v>6.9</v>
      </c>
      <c r="AE29" s="4">
        <v>9.6</v>
      </c>
      <c r="AF29" s="4">
        <v>10.119999999999999</v>
      </c>
      <c r="AG29" s="4"/>
      <c r="AH29" s="4">
        <v>10</v>
      </c>
      <c r="AI29" s="19">
        <f t="shared" si="3"/>
        <v>14.199999999999998</v>
      </c>
      <c r="AJ29" s="19">
        <f t="shared" si="4"/>
        <v>23.919999999999995</v>
      </c>
    </row>
    <row r="30" spans="1:36" ht="15.75" customHeight="1" x14ac:dyDescent="0.2">
      <c r="A30" s="3">
        <f>A28+1</f>
        <v>15</v>
      </c>
      <c r="B30" s="4" t="s">
        <v>198</v>
      </c>
      <c r="C30" s="4" t="s">
        <v>25</v>
      </c>
      <c r="D30" s="4" t="s">
        <v>22</v>
      </c>
      <c r="E30" s="10">
        <v>3.8</v>
      </c>
      <c r="F30" s="10">
        <v>4.0999999999999996</v>
      </c>
      <c r="G30" s="10">
        <v>4.2</v>
      </c>
      <c r="H30" s="10">
        <v>4</v>
      </c>
      <c r="I30" s="10">
        <v>5.3</v>
      </c>
      <c r="J30" s="10">
        <v>5.93</v>
      </c>
      <c r="K30" s="10"/>
      <c r="L30" s="10">
        <v>4</v>
      </c>
      <c r="M30" s="11">
        <f t="shared" si="0"/>
        <v>8.1000000000000014</v>
      </c>
      <c r="N30" s="11">
        <f t="shared" si="1"/>
        <v>15.330000000000002</v>
      </c>
      <c r="O30" s="12">
        <f>N30+N31</f>
        <v>42.22</v>
      </c>
      <c r="P30" s="1" t="str">
        <f>B30</f>
        <v>Hana Ismajlovič</v>
      </c>
      <c r="Q30" s="1" t="str">
        <f>C30</f>
        <v>DŠR Murska Sobota</v>
      </c>
      <c r="R30" s="1">
        <f>O30</f>
        <v>42.22</v>
      </c>
      <c r="X30" s="7" t="s">
        <v>166</v>
      </c>
      <c r="Y30" s="7" t="s">
        <v>26</v>
      </c>
      <c r="Z30" s="8" t="s">
        <v>23</v>
      </c>
      <c r="AA30" s="8">
        <v>6.6</v>
      </c>
      <c r="AB30" s="8">
        <v>6.9</v>
      </c>
      <c r="AC30" s="8">
        <v>6.9</v>
      </c>
      <c r="AD30" s="8">
        <v>6.7</v>
      </c>
      <c r="AE30" s="8">
        <v>9.8000000000000007</v>
      </c>
      <c r="AF30" s="8">
        <v>10.06</v>
      </c>
      <c r="AG30" s="8">
        <v>2.5</v>
      </c>
      <c r="AH30" s="8"/>
      <c r="AI30" s="20">
        <f t="shared" si="3"/>
        <v>13.599999999999996</v>
      </c>
      <c r="AJ30" s="20">
        <f t="shared" si="4"/>
        <v>35.959999999999994</v>
      </c>
    </row>
    <row r="31" spans="1:36" ht="15.75" customHeight="1" x14ac:dyDescent="0.2">
      <c r="A31" s="6"/>
      <c r="B31" s="7" t="s">
        <v>198</v>
      </c>
      <c r="C31" s="7" t="s">
        <v>25</v>
      </c>
      <c r="D31" s="8" t="s">
        <v>23</v>
      </c>
      <c r="E31" s="13">
        <v>5</v>
      </c>
      <c r="F31" s="13">
        <v>5.0999999999999996</v>
      </c>
      <c r="G31" s="13">
        <v>5.0999999999999996</v>
      </c>
      <c r="H31" s="13">
        <v>5</v>
      </c>
      <c r="I31" s="13">
        <v>7.7</v>
      </c>
      <c r="J31" s="13">
        <v>7.59</v>
      </c>
      <c r="K31" s="13">
        <v>1.5</v>
      </c>
      <c r="L31" s="13"/>
      <c r="M31" s="14">
        <f t="shared" si="0"/>
        <v>10.1</v>
      </c>
      <c r="N31" s="14">
        <f t="shared" si="1"/>
        <v>26.89</v>
      </c>
      <c r="O31" s="15">
        <f>N30+N31</f>
        <v>42.22</v>
      </c>
      <c r="P31" s="1" t="s">
        <v>24</v>
      </c>
      <c r="Q31" s="1" t="s">
        <v>24</v>
      </c>
      <c r="X31" s="4" t="s">
        <v>94</v>
      </c>
      <c r="Y31" s="4" t="s">
        <v>26</v>
      </c>
      <c r="Z31" s="4" t="s">
        <v>22</v>
      </c>
      <c r="AA31" s="4">
        <v>3.9</v>
      </c>
      <c r="AB31" s="4">
        <v>4.0999999999999996</v>
      </c>
      <c r="AC31" s="4">
        <v>4.0999999999999996</v>
      </c>
      <c r="AD31" s="4">
        <v>4</v>
      </c>
      <c r="AE31" s="4">
        <v>4.7</v>
      </c>
      <c r="AF31" s="4">
        <v>6.75</v>
      </c>
      <c r="AG31" s="4"/>
      <c r="AH31" s="4"/>
      <c r="AI31" s="19">
        <f t="shared" si="3"/>
        <v>8.1000000000000014</v>
      </c>
      <c r="AJ31" s="19">
        <f t="shared" si="4"/>
        <v>19.55</v>
      </c>
    </row>
    <row r="32" spans="1:36" ht="15.75" customHeight="1" x14ac:dyDescent="0.2">
      <c r="A32" s="3">
        <f>A30+1</f>
        <v>16</v>
      </c>
      <c r="B32" s="4" t="s">
        <v>85</v>
      </c>
      <c r="C32" s="4" t="s">
        <v>60</v>
      </c>
      <c r="D32" s="4" t="s">
        <v>22</v>
      </c>
      <c r="E32" s="4">
        <v>5.9</v>
      </c>
      <c r="F32" s="4">
        <v>6.5</v>
      </c>
      <c r="G32" s="4">
        <v>5.9</v>
      </c>
      <c r="H32" s="4">
        <v>6.2</v>
      </c>
      <c r="I32" s="4">
        <v>8.6</v>
      </c>
      <c r="J32" s="4">
        <v>9.85</v>
      </c>
      <c r="K32" s="4"/>
      <c r="L32" s="4">
        <v>4</v>
      </c>
      <c r="M32" s="4">
        <f t="shared" si="0"/>
        <v>12.100000000000001</v>
      </c>
      <c r="N32" s="4">
        <f t="shared" si="1"/>
        <v>26.55</v>
      </c>
      <c r="O32" s="5">
        <f>N32+N33</f>
        <v>34.25</v>
      </c>
      <c r="P32" s="1" t="str">
        <f>B32</f>
        <v>Karin Logar</v>
      </c>
      <c r="Q32" s="1" t="str">
        <f>C32</f>
        <v>ŠD Matrica GYM</v>
      </c>
      <c r="R32" s="1">
        <f>O32</f>
        <v>34.25</v>
      </c>
      <c r="X32" s="7" t="s">
        <v>94</v>
      </c>
      <c r="Y32" s="7" t="s">
        <v>26</v>
      </c>
      <c r="Z32" s="8" t="s">
        <v>23</v>
      </c>
      <c r="AA32" s="8">
        <v>8</v>
      </c>
      <c r="AB32" s="8">
        <v>8.1</v>
      </c>
      <c r="AC32" s="8">
        <v>8.4</v>
      </c>
      <c r="AD32" s="8">
        <v>8</v>
      </c>
      <c r="AE32" s="8">
        <v>9.6999999999999993</v>
      </c>
      <c r="AF32" s="8">
        <v>13.57</v>
      </c>
      <c r="AG32" s="8">
        <v>5.3</v>
      </c>
      <c r="AH32" s="8"/>
      <c r="AI32" s="20">
        <f t="shared" si="3"/>
        <v>16.100000000000001</v>
      </c>
      <c r="AJ32" s="20">
        <f t="shared" si="4"/>
        <v>44.67</v>
      </c>
    </row>
    <row r="33" spans="1:36" ht="15.75" customHeight="1" x14ac:dyDescent="0.2">
      <c r="A33" s="6"/>
      <c r="B33" s="7" t="s">
        <v>85</v>
      </c>
      <c r="C33" s="7" t="s">
        <v>60</v>
      </c>
      <c r="D33" s="8" t="s">
        <v>23</v>
      </c>
      <c r="E33" s="8">
        <v>1.3</v>
      </c>
      <c r="F33" s="8">
        <v>1.2</v>
      </c>
      <c r="G33" s="8">
        <v>1.1000000000000001</v>
      </c>
      <c r="H33" s="8">
        <v>1.3</v>
      </c>
      <c r="I33" s="8">
        <v>2</v>
      </c>
      <c r="J33" s="8">
        <v>2.1</v>
      </c>
      <c r="K33" s="8">
        <v>1.1000000000000001</v>
      </c>
      <c r="L33" s="8"/>
      <c r="M33" s="8">
        <f t="shared" si="0"/>
        <v>2.5</v>
      </c>
      <c r="N33" s="8">
        <f t="shared" si="1"/>
        <v>7.6999999999999993</v>
      </c>
      <c r="O33" s="9">
        <f>N32+N33</f>
        <v>34.25</v>
      </c>
      <c r="X33" s="4" t="s">
        <v>167</v>
      </c>
      <c r="Y33" s="4" t="s">
        <v>26</v>
      </c>
      <c r="Z33" s="4" t="s">
        <v>22</v>
      </c>
      <c r="AA33" s="4">
        <v>6</v>
      </c>
      <c r="AB33" s="4">
        <v>6.2</v>
      </c>
      <c r="AC33" s="4">
        <v>6</v>
      </c>
      <c r="AD33" s="4">
        <v>6.3</v>
      </c>
      <c r="AE33" s="4">
        <v>8.3000000000000007</v>
      </c>
      <c r="AF33" s="4">
        <v>9.5399999999999991</v>
      </c>
      <c r="AG33" s="4"/>
      <c r="AH33" s="4">
        <v>2</v>
      </c>
      <c r="AI33" s="19">
        <f t="shared" si="3"/>
        <v>12.2</v>
      </c>
      <c r="AJ33" s="19">
        <f t="shared" si="4"/>
        <v>28.04</v>
      </c>
    </row>
    <row r="34" spans="1:36" ht="15.75" customHeight="1" x14ac:dyDescent="0.2">
      <c r="A34" s="3">
        <f>A32+1</f>
        <v>17</v>
      </c>
      <c r="B34" s="4" t="s">
        <v>35</v>
      </c>
      <c r="C34" s="4" t="s">
        <v>26</v>
      </c>
      <c r="D34" s="4" t="s">
        <v>22</v>
      </c>
      <c r="E34" s="4">
        <v>4.4000000000000004</v>
      </c>
      <c r="F34" s="4">
        <v>4.3</v>
      </c>
      <c r="G34" s="4">
        <v>4.5</v>
      </c>
      <c r="H34" s="4">
        <v>4.2</v>
      </c>
      <c r="I34" s="4">
        <v>5.2</v>
      </c>
      <c r="J34" s="4">
        <v>7.75</v>
      </c>
      <c r="K34" s="4"/>
      <c r="L34" s="4"/>
      <c r="M34" s="4">
        <f t="shared" ref="M34:M65" si="5">SUM(E34:H34)-MIN(E34:H34)-MAX(E34:H34)</f>
        <v>8.6999999999999993</v>
      </c>
      <c r="N34" s="4">
        <f t="shared" ref="N34:N65" si="6">IF(M34+SUM(I34:K34)-L34 &lt; 0,0,M34+SUM(I34:K34)-L34)</f>
        <v>21.65</v>
      </c>
      <c r="O34" s="5">
        <f>N34+N35</f>
        <v>33.65</v>
      </c>
      <c r="P34" s="1" t="str">
        <f>B34</f>
        <v>Lana Saksida</v>
      </c>
      <c r="Q34" s="1" t="str">
        <f>C34</f>
        <v>ŠD Partizan Renče</v>
      </c>
      <c r="R34" s="1">
        <f>O34</f>
        <v>33.65</v>
      </c>
      <c r="X34" s="7" t="s">
        <v>167</v>
      </c>
      <c r="Y34" s="7" t="s">
        <v>26</v>
      </c>
      <c r="Z34" s="8" t="s">
        <v>23</v>
      </c>
      <c r="AA34" s="8">
        <v>5.6</v>
      </c>
      <c r="AB34" s="8">
        <v>5.3</v>
      </c>
      <c r="AC34" s="8">
        <v>5.8</v>
      </c>
      <c r="AD34" s="8">
        <v>5.4</v>
      </c>
      <c r="AE34" s="8">
        <v>8.1999999999999993</v>
      </c>
      <c r="AF34" s="8">
        <v>9.3000000000000007</v>
      </c>
      <c r="AG34" s="8">
        <v>3.3</v>
      </c>
      <c r="AH34" s="8"/>
      <c r="AI34" s="20">
        <f t="shared" si="3"/>
        <v>11</v>
      </c>
      <c r="AJ34" s="20">
        <f t="shared" si="4"/>
        <v>31.8</v>
      </c>
    </row>
    <row r="35" spans="1:36" ht="15.75" customHeight="1" x14ac:dyDescent="0.2">
      <c r="A35" s="6"/>
      <c r="B35" s="7" t="s">
        <v>35</v>
      </c>
      <c r="C35" s="7" t="s">
        <v>26</v>
      </c>
      <c r="D35" s="8" t="s">
        <v>23</v>
      </c>
      <c r="E35" s="8">
        <v>2</v>
      </c>
      <c r="F35" s="8">
        <v>1.9</v>
      </c>
      <c r="G35" s="8">
        <v>1.7</v>
      </c>
      <c r="H35" s="8">
        <v>1.8</v>
      </c>
      <c r="I35" s="8">
        <v>2.7</v>
      </c>
      <c r="J35" s="8">
        <v>3.9</v>
      </c>
      <c r="K35" s="8">
        <v>1.7</v>
      </c>
      <c r="L35" s="8"/>
      <c r="M35" s="8">
        <f t="shared" si="5"/>
        <v>3.6999999999999993</v>
      </c>
      <c r="N35" s="8">
        <f t="shared" si="6"/>
        <v>11.999999999999998</v>
      </c>
      <c r="O35" s="9">
        <f>N34+N35</f>
        <v>33.65</v>
      </c>
    </row>
    <row r="36" spans="1:36" ht="15.75" customHeight="1" x14ac:dyDescent="0.2">
      <c r="A36" s="3">
        <f>A34+1</f>
        <v>18</v>
      </c>
      <c r="B36" s="32" t="s">
        <v>240</v>
      </c>
      <c r="C36" s="32" t="s">
        <v>221</v>
      </c>
      <c r="D36" s="4" t="s">
        <v>22</v>
      </c>
      <c r="E36" s="4">
        <v>6.9</v>
      </c>
      <c r="F36" s="4">
        <v>6.2</v>
      </c>
      <c r="G36" s="4">
        <v>6.4</v>
      </c>
      <c r="H36" s="4">
        <v>6.4</v>
      </c>
      <c r="I36" s="4">
        <v>9.1</v>
      </c>
      <c r="J36" s="4">
        <v>7.7</v>
      </c>
      <c r="K36" s="4"/>
      <c r="L36" s="4">
        <v>6</v>
      </c>
      <c r="M36" s="4">
        <f t="shared" si="5"/>
        <v>12.799999999999999</v>
      </c>
      <c r="N36" s="4">
        <f t="shared" si="6"/>
        <v>23.6</v>
      </c>
      <c r="O36" s="5">
        <f>N36+N37</f>
        <v>32.270000000000003</v>
      </c>
      <c r="P36" s="1" t="str">
        <f>B36</f>
        <v>Ana Lukič</v>
      </c>
      <c r="Q36" s="1" t="str">
        <f>C36</f>
        <v>Sokol Bežigrad</v>
      </c>
      <c r="R36" s="1">
        <f>O36</f>
        <v>32.270000000000003</v>
      </c>
      <c r="X36" s="16" t="s">
        <v>29</v>
      </c>
      <c r="Y36" s="16" t="s">
        <v>18</v>
      </c>
      <c r="Z36" s="16" t="s">
        <v>19</v>
      </c>
      <c r="AA36" s="21"/>
      <c r="AB36" s="16" t="s">
        <v>30</v>
      </c>
      <c r="AC36" s="16">
        <f>AJ23</f>
        <v>36.85</v>
      </c>
      <c r="AD36" s="16">
        <f>AJ25</f>
        <v>21.65</v>
      </c>
      <c r="AE36" s="16">
        <f>AJ27</f>
        <v>32.049999999999997</v>
      </c>
      <c r="AF36" s="16">
        <f>AJ29</f>
        <v>23.919999999999995</v>
      </c>
      <c r="AG36" s="16">
        <f>AJ31</f>
        <v>19.55</v>
      </c>
      <c r="AH36" s="16">
        <f>AJ33</f>
        <v>28.04</v>
      </c>
    </row>
    <row r="37" spans="1:36" ht="15.75" customHeight="1" x14ac:dyDescent="0.2">
      <c r="A37" s="6"/>
      <c r="B37" s="7" t="s">
        <v>240</v>
      </c>
      <c r="C37" s="7" t="s">
        <v>221</v>
      </c>
      <c r="D37" s="8" t="s">
        <v>23</v>
      </c>
      <c r="E37" s="8">
        <v>1.4</v>
      </c>
      <c r="F37" s="8">
        <v>1.2</v>
      </c>
      <c r="G37" s="8">
        <v>1.2</v>
      </c>
      <c r="H37" s="8">
        <v>1.2</v>
      </c>
      <c r="I37" s="8">
        <v>1.8</v>
      </c>
      <c r="J37" s="8">
        <v>1.87</v>
      </c>
      <c r="K37" s="8">
        <v>2.6</v>
      </c>
      <c r="L37" s="8"/>
      <c r="M37" s="8">
        <f t="shared" si="5"/>
        <v>2.4</v>
      </c>
      <c r="N37" s="8">
        <f t="shared" si="6"/>
        <v>8.67</v>
      </c>
      <c r="O37" s="9">
        <f>N36+N37</f>
        <v>32.270000000000003</v>
      </c>
      <c r="X37" s="1" t="str">
        <f>Y23</f>
        <v>ŠD Partizan Renče</v>
      </c>
      <c r="Y37" s="1">
        <f>LARGE(AC36:AH36,1)+LARGE(AC36:AH36,2)+LARGE(AC36:AH36,3)+LARGE(AC36:AH36,4)</f>
        <v>120.85999999999999</v>
      </c>
      <c r="Z37" s="1">
        <f>LARGE(AC37:AH37,1)+LARGE(AC37:AH37,2)+LARGE(AC37:AH37,3)+LARGE(AC37:AH37,4)</f>
        <v>162.31</v>
      </c>
      <c r="AB37" s="16" t="s">
        <v>31</v>
      </c>
      <c r="AC37" s="16">
        <f>AJ24</f>
        <v>42.58</v>
      </c>
      <c r="AD37" s="16">
        <f>AJ26</f>
        <v>11.999999999999998</v>
      </c>
      <c r="AE37" s="16">
        <f>AJ28</f>
        <v>39.1</v>
      </c>
      <c r="AF37" s="16">
        <f>AJ30</f>
        <v>35.959999999999994</v>
      </c>
      <c r="AG37" s="16">
        <f>AJ32</f>
        <v>44.67</v>
      </c>
      <c r="AH37" s="16">
        <f>AJ34</f>
        <v>31.8</v>
      </c>
    </row>
    <row r="38" spans="1:36" ht="15.75" customHeight="1" x14ac:dyDescent="0.2">
      <c r="A38" s="3">
        <f>A36+1</f>
        <v>19</v>
      </c>
      <c r="B38" s="32" t="s">
        <v>241</v>
      </c>
      <c r="C38" s="4" t="s">
        <v>221</v>
      </c>
      <c r="D38" s="4" t="s">
        <v>22</v>
      </c>
      <c r="E38" s="4">
        <v>5.5</v>
      </c>
      <c r="F38" s="4">
        <v>5.4</v>
      </c>
      <c r="G38" s="4">
        <v>5.5</v>
      </c>
      <c r="H38" s="4">
        <v>5.6</v>
      </c>
      <c r="I38" s="4">
        <v>7.5</v>
      </c>
      <c r="J38" s="4">
        <v>7.05</v>
      </c>
      <c r="K38" s="4"/>
      <c r="L38" s="4">
        <v>8</v>
      </c>
      <c r="M38" s="4">
        <f t="shared" si="5"/>
        <v>11.000000000000002</v>
      </c>
      <c r="N38" s="4">
        <f t="shared" si="6"/>
        <v>17.550000000000004</v>
      </c>
      <c r="O38" s="5">
        <f>N38+N39</f>
        <v>32.010000000000005</v>
      </c>
      <c r="P38" s="1" t="str">
        <f>B38</f>
        <v>Franka Koroš</v>
      </c>
      <c r="Q38" s="1" t="str">
        <f>C38</f>
        <v>Sokol Bežigrad</v>
      </c>
      <c r="R38" s="1">
        <f>O38</f>
        <v>32.010000000000005</v>
      </c>
    </row>
    <row r="39" spans="1:36" ht="15.75" customHeight="1" x14ac:dyDescent="0.2">
      <c r="A39" s="6"/>
      <c r="B39" s="7" t="s">
        <v>241</v>
      </c>
      <c r="C39" s="7" t="s">
        <v>221</v>
      </c>
      <c r="D39" s="8" t="s">
        <v>23</v>
      </c>
      <c r="E39" s="8">
        <v>2.8</v>
      </c>
      <c r="F39" s="8">
        <v>3</v>
      </c>
      <c r="G39" s="8">
        <v>2.8</v>
      </c>
      <c r="H39" s="8">
        <v>3</v>
      </c>
      <c r="I39" s="8">
        <v>3.9</v>
      </c>
      <c r="J39" s="8">
        <v>4.16</v>
      </c>
      <c r="K39" s="8">
        <v>0.6</v>
      </c>
      <c r="L39" s="8"/>
      <c r="M39" s="8">
        <f t="shared" si="5"/>
        <v>5.8000000000000007</v>
      </c>
      <c r="N39" s="8">
        <f t="shared" si="6"/>
        <v>14.46</v>
      </c>
      <c r="O39" s="9">
        <f>N38+N39</f>
        <v>32.010000000000005</v>
      </c>
    </row>
    <row r="40" spans="1:36" ht="12.75" x14ac:dyDescent="0.2">
      <c r="A40" s="3">
        <f>A38+1</f>
        <v>20</v>
      </c>
      <c r="B40" s="4" t="s">
        <v>75</v>
      </c>
      <c r="C40" s="4" t="s">
        <v>89</v>
      </c>
      <c r="D40" s="4" t="s">
        <v>22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/>
      <c r="L40" s="4"/>
      <c r="M40" s="4">
        <f t="shared" si="5"/>
        <v>0</v>
      </c>
      <c r="N40" s="4">
        <f t="shared" si="6"/>
        <v>0</v>
      </c>
      <c r="O40" s="5">
        <f>N40+N41</f>
        <v>25.930000000000003</v>
      </c>
      <c r="P40" s="1" t="str">
        <f>B40</f>
        <v>Lana Dolinar</v>
      </c>
      <c r="Q40" s="1" t="str">
        <f>C40</f>
        <v>TŠD Orehovlje</v>
      </c>
      <c r="R40" s="1">
        <f>O40</f>
        <v>25.930000000000003</v>
      </c>
    </row>
    <row r="41" spans="1:36" ht="12.75" x14ac:dyDescent="0.2">
      <c r="A41" s="6"/>
      <c r="B41" s="7" t="s">
        <v>75</v>
      </c>
      <c r="C41" s="7" t="s">
        <v>89</v>
      </c>
      <c r="D41" s="8" t="s">
        <v>23</v>
      </c>
      <c r="E41" s="8">
        <v>4.2</v>
      </c>
      <c r="F41" s="8">
        <v>4.4000000000000004</v>
      </c>
      <c r="G41" s="8">
        <v>4.5</v>
      </c>
      <c r="H41" s="8">
        <v>4.7</v>
      </c>
      <c r="I41" s="8">
        <v>5.2</v>
      </c>
      <c r="J41" s="8">
        <v>8.33</v>
      </c>
      <c r="K41" s="8">
        <v>3.5</v>
      </c>
      <c r="L41" s="8"/>
      <c r="M41" s="8">
        <f t="shared" si="5"/>
        <v>8.9000000000000021</v>
      </c>
      <c r="N41" s="8">
        <f t="shared" si="6"/>
        <v>25.930000000000003</v>
      </c>
      <c r="O41" s="9">
        <f>N40+N41</f>
        <v>25.930000000000003</v>
      </c>
    </row>
    <row r="42" spans="1:36" ht="12.75" x14ac:dyDescent="0.2">
      <c r="A42" s="3">
        <f>A40+1</f>
        <v>21</v>
      </c>
      <c r="B42" s="4" t="s">
        <v>184</v>
      </c>
      <c r="C42" s="4" t="s">
        <v>113</v>
      </c>
      <c r="D42" s="4" t="s">
        <v>22</v>
      </c>
      <c r="E42" s="4">
        <v>1.6</v>
      </c>
      <c r="F42" s="4">
        <v>1.6</v>
      </c>
      <c r="G42" s="4">
        <v>1.7</v>
      </c>
      <c r="H42" s="4">
        <v>1.7</v>
      </c>
      <c r="I42" s="4">
        <v>1.8</v>
      </c>
      <c r="J42" s="4">
        <v>2.02</v>
      </c>
      <c r="K42" s="4"/>
      <c r="L42" s="4">
        <v>2</v>
      </c>
      <c r="M42" s="4">
        <f t="shared" si="5"/>
        <v>3.3</v>
      </c>
      <c r="N42" s="4">
        <f t="shared" si="6"/>
        <v>5.12</v>
      </c>
      <c r="O42" s="5">
        <f>N42+N43</f>
        <v>23.390000000000004</v>
      </c>
      <c r="P42" s="1" t="str">
        <f>B42</f>
        <v>Ivona Škrbić</v>
      </c>
      <c r="Q42" s="1" t="str">
        <f>C42</f>
        <v>SD Beograd Matica</v>
      </c>
      <c r="R42" s="1">
        <f>O42</f>
        <v>23.390000000000004</v>
      </c>
    </row>
    <row r="43" spans="1:36" ht="12.75" x14ac:dyDescent="0.2">
      <c r="A43" s="6"/>
      <c r="B43" s="7" t="s">
        <v>184</v>
      </c>
      <c r="C43" s="7" t="s">
        <v>113</v>
      </c>
      <c r="D43" s="8" t="s">
        <v>23</v>
      </c>
      <c r="E43" s="8">
        <v>3.5</v>
      </c>
      <c r="F43" s="8">
        <v>3.6</v>
      </c>
      <c r="G43" s="8">
        <v>3.6</v>
      </c>
      <c r="H43" s="8">
        <v>3.5</v>
      </c>
      <c r="I43" s="8">
        <v>4.7</v>
      </c>
      <c r="J43" s="8">
        <v>4.67</v>
      </c>
      <c r="K43" s="8">
        <v>1.8</v>
      </c>
      <c r="L43" s="8"/>
      <c r="M43" s="8">
        <f t="shared" si="5"/>
        <v>7.1</v>
      </c>
      <c r="N43" s="8">
        <f t="shared" si="6"/>
        <v>18.270000000000003</v>
      </c>
      <c r="O43" s="9">
        <f>N42+N43</f>
        <v>23.390000000000004</v>
      </c>
    </row>
    <row r="44" spans="1:36" ht="12.75" x14ac:dyDescent="0.2">
      <c r="A44" s="3">
        <f>A42+1</f>
        <v>22</v>
      </c>
      <c r="B44" s="4" t="s">
        <v>209</v>
      </c>
      <c r="C44" s="4" t="s">
        <v>28</v>
      </c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 t="str">
        <f>B44</f>
        <v>Zala Smerdu Domicelj</v>
      </c>
      <c r="Q44" s="1" t="str">
        <f>C44</f>
        <v>ŠD Šentilj</v>
      </c>
      <c r="R44" s="1">
        <f>O44</f>
        <v>0</v>
      </c>
    </row>
    <row r="45" spans="1:36" ht="12.75" x14ac:dyDescent="0.2">
      <c r="A45" s="6"/>
      <c r="B45" s="7" t="s">
        <v>209</v>
      </c>
      <c r="C45" s="7" t="s">
        <v>28</v>
      </c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6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6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6" ht="12.75" x14ac:dyDescent="0.2">
      <c r="A48" s="3">
        <f>A46+1</f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10"/>
      <c r="F50" s="10"/>
      <c r="G50" s="10"/>
      <c r="H50" s="10"/>
      <c r="I50" s="10"/>
      <c r="J50" s="10"/>
      <c r="K50" s="10"/>
      <c r="L50" s="10"/>
      <c r="M50" s="11">
        <f t="shared" si="5"/>
        <v>0</v>
      </c>
      <c r="N50" s="11">
        <f t="shared" si="6"/>
        <v>0</v>
      </c>
      <c r="O50" s="12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13"/>
      <c r="F51" s="13"/>
      <c r="G51" s="13"/>
      <c r="H51" s="13"/>
      <c r="I51" s="13"/>
      <c r="J51" s="13"/>
      <c r="K51" s="13"/>
      <c r="L51" s="13"/>
      <c r="M51" s="14">
        <f t="shared" si="5"/>
        <v>0</v>
      </c>
      <c r="N51" s="14">
        <f t="shared" si="6"/>
        <v>0</v>
      </c>
      <c r="O51" s="15">
        <f>N50+N51</f>
        <v>0</v>
      </c>
      <c r="P51" s="1" t="s">
        <v>24</v>
      </c>
      <c r="Q51" s="1" t="s">
        <v>24</v>
      </c>
    </row>
    <row r="52" spans="1:18" ht="12.75" x14ac:dyDescent="0.2">
      <c r="A52" s="3">
        <f>A50+1</f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10"/>
      <c r="F54" s="10"/>
      <c r="G54" s="10"/>
      <c r="H54" s="10"/>
      <c r="I54" s="10"/>
      <c r="J54" s="10"/>
      <c r="K54" s="10"/>
      <c r="L54" s="10"/>
      <c r="M54" s="11">
        <f t="shared" si="5"/>
        <v>0</v>
      </c>
      <c r="N54" s="11">
        <f t="shared" si="6"/>
        <v>0</v>
      </c>
      <c r="O54" s="12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13"/>
      <c r="F55" s="13"/>
      <c r="G55" s="13"/>
      <c r="H55" s="13"/>
      <c r="I55" s="13"/>
      <c r="J55" s="13"/>
      <c r="K55" s="13"/>
      <c r="L55" s="13"/>
      <c r="M55" s="14">
        <f t="shared" si="5"/>
        <v>0</v>
      </c>
      <c r="N55" s="14">
        <f t="shared" si="6"/>
        <v>0</v>
      </c>
      <c r="O55" s="15">
        <f>N54+N55</f>
        <v>0</v>
      </c>
      <c r="P55" s="1" t="s">
        <v>24</v>
      </c>
      <c r="Q55" s="1" t="s">
        <v>24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32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37"/>
      <c r="F62" s="38"/>
      <c r="G62" s="38"/>
      <c r="H62" s="38"/>
      <c r="I62" s="38"/>
      <c r="J62" s="38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39"/>
      <c r="F63" s="39"/>
      <c r="G63" s="39"/>
      <c r="H63" s="39"/>
      <c r="I63" s="39"/>
      <c r="J63" s="39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7">SUM(E66:H66)-MIN(E66:H66)-MAX(E66:H66)</f>
        <v>0</v>
      </c>
      <c r="N66" s="4">
        <f t="shared" ref="N66:N97" si="8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7"/>
        <v>0</v>
      </c>
      <c r="N67" s="8">
        <f t="shared" si="8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7"/>
        <v>0</v>
      </c>
      <c r="N68" s="4">
        <f t="shared" si="8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7"/>
        <v>0</v>
      </c>
      <c r="N69" s="8">
        <f t="shared" si="8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7"/>
        <v>0</v>
      </c>
      <c r="N70" s="4">
        <f t="shared" si="8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7"/>
        <v>0</v>
      </c>
      <c r="N71" s="8">
        <f t="shared" si="8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7"/>
        <v>0</v>
      </c>
      <c r="N72" s="4">
        <f t="shared" si="8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7"/>
        <v>0</v>
      </c>
      <c r="N73" s="8">
        <f t="shared" si="8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7"/>
        <v>0</v>
      </c>
      <c r="N74" s="4">
        <f t="shared" si="8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7"/>
        <v>0</v>
      </c>
      <c r="N75" s="8">
        <f t="shared" si="8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7"/>
        <v>0</v>
      </c>
      <c r="N76" s="4">
        <f t="shared" si="8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7"/>
        <v>0</v>
      </c>
      <c r="N77" s="8">
        <f t="shared" si="8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7"/>
        <v>0</v>
      </c>
      <c r="N78" s="4">
        <f t="shared" si="8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7"/>
        <v>0</v>
      </c>
      <c r="N79" s="8">
        <f t="shared" si="8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7"/>
        <v>0</v>
      </c>
      <c r="N80" s="4">
        <f t="shared" si="8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7"/>
        <v>0</v>
      </c>
      <c r="N81" s="8">
        <f t="shared" si="8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7"/>
        <v>0</v>
      </c>
      <c r="N82" s="4">
        <f t="shared" si="8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7"/>
        <v>0</v>
      </c>
      <c r="N83" s="8">
        <f t="shared" si="8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7"/>
        <v>0</v>
      </c>
      <c r="N84" s="4">
        <f t="shared" si="8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7"/>
        <v>0</v>
      </c>
      <c r="N85" s="8">
        <f t="shared" si="8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7"/>
        <v>0</v>
      </c>
      <c r="N86" s="4">
        <f t="shared" si="8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7"/>
        <v>0</v>
      </c>
      <c r="N87" s="8">
        <f t="shared" si="8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7"/>
        <v>0</v>
      </c>
      <c r="N88" s="4">
        <f t="shared" si="8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7"/>
        <v>0</v>
      </c>
      <c r="N89" s="8">
        <f t="shared" si="8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7"/>
        <v>0</v>
      </c>
      <c r="N90" s="4">
        <f t="shared" si="8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7"/>
        <v>0</v>
      </c>
      <c r="N91" s="8">
        <f t="shared" si="8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7"/>
        <v>0</v>
      </c>
      <c r="N92" s="4">
        <f t="shared" si="8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7"/>
        <v>0</v>
      </c>
      <c r="N93" s="8">
        <f t="shared" si="8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7"/>
        <v>0</v>
      </c>
      <c r="N94" s="4">
        <f t="shared" si="8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7"/>
        <v>0</v>
      </c>
      <c r="N95" s="8">
        <f t="shared" si="8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7"/>
        <v>0</v>
      </c>
      <c r="N96" s="4">
        <f t="shared" si="8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7"/>
        <v>0</v>
      </c>
      <c r="N97" s="8">
        <f t="shared" si="8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7"/>
        <v>0</v>
      </c>
      <c r="N98" s="4">
        <f t="shared" ref="N98:N101" si="9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7"/>
        <v>0</v>
      </c>
      <c r="N99" s="8">
        <f t="shared" si="9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7"/>
        <v>0</v>
      </c>
      <c r="N100" s="4">
        <f t="shared" si="9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7"/>
        <v>0</v>
      </c>
      <c r="N101" s="8">
        <f t="shared" si="9"/>
        <v>0</v>
      </c>
      <c r="O101" s="9">
        <f>N100+N101</f>
        <v>0</v>
      </c>
    </row>
  </sheetData>
  <autoFilter ref="B1:R101" xr:uid="{00000000-0009-0000-0000-000004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T2:W3">
    <sortCondition descending="1" ref="W2:W3"/>
  </sortState>
  <pageMargins left="0.70866141732283472" right="0.70866141732283472" top="0.74803149606299213" bottom="0.74803149606299213" header="0.31496062992125984" footer="0.31496062992125984"/>
  <pageSetup paperSize="9" scale="38" fitToHeight="100" orientation="landscape" horizontalDpi="300" verticalDpi="300" r:id="rId1"/>
  <headerFooter>
    <oddHeader>&amp;C1. OP CELJA V SKOKIH NA VELIKI PROŽNI PONJAVI, Celje 1.10.2022&amp;RSDE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  <pageSetUpPr fitToPage="1"/>
  </sheetPr>
  <dimension ref="A1:AJ101"/>
  <sheetViews>
    <sheetView workbookViewId="0">
      <selection activeCell="S1" sqref="S1:S6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8" customWidth="1"/>
    <col min="20" max="20" width="16.7109375" bestFit="1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36" s="28" customFormat="1" ht="15.75" customHeight="1" x14ac:dyDescent="0.2">
      <c r="A1" s="25" t="s">
        <v>100</v>
      </c>
      <c r="B1" s="25" t="s">
        <v>36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5" t="s">
        <v>17</v>
      </c>
      <c r="U1" s="25" t="s">
        <v>18</v>
      </c>
      <c r="V1" s="25" t="s">
        <v>19</v>
      </c>
      <c r="W1" s="25" t="s">
        <v>20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 ht="15.75" customHeight="1" x14ac:dyDescent="0.2">
      <c r="A2" s="3">
        <v>1</v>
      </c>
      <c r="B2" s="32" t="s">
        <v>234</v>
      </c>
      <c r="C2" s="4" t="s">
        <v>221</v>
      </c>
      <c r="D2" s="10" t="s">
        <v>22</v>
      </c>
      <c r="E2" s="4">
        <v>7.8</v>
      </c>
      <c r="F2" s="4">
        <v>7.8</v>
      </c>
      <c r="G2" s="4">
        <v>7.8</v>
      </c>
      <c r="H2" s="4">
        <v>8</v>
      </c>
      <c r="I2" s="4">
        <v>9.5</v>
      </c>
      <c r="J2" s="4">
        <v>13.37</v>
      </c>
      <c r="K2" s="4"/>
      <c r="L2" s="4"/>
      <c r="M2" s="4">
        <f t="shared" ref="M2:M33" si="0">SUM(E2:H2)-MIN(E2:H2)-MAX(E2:H2)</f>
        <v>15.599999999999998</v>
      </c>
      <c r="N2" s="4">
        <f t="shared" ref="N2:N33" si="1">IF(M2+SUM(I2:K2)-L2 &lt; 0,0,M2+SUM(I2:K2)-L2)</f>
        <v>38.47</v>
      </c>
      <c r="O2" s="5">
        <f>N2+N3</f>
        <v>82.39</v>
      </c>
      <c r="P2" s="1" t="str">
        <f>B2</f>
        <v>Lovro Primon</v>
      </c>
      <c r="Q2" s="1" t="str">
        <f>C2</f>
        <v>Sokol Bežigrad</v>
      </c>
      <c r="R2" s="1">
        <f>O2</f>
        <v>82.39</v>
      </c>
      <c r="S2">
        <v>1</v>
      </c>
      <c r="T2" s="1" t="s">
        <v>33</v>
      </c>
      <c r="U2" s="1">
        <v>134.58000000000001</v>
      </c>
      <c r="V2" s="1">
        <v>150.31</v>
      </c>
      <c r="W2" s="1">
        <f>U2+V2</f>
        <v>284.89</v>
      </c>
    </row>
    <row r="3" spans="1:36" ht="15.75" customHeight="1" x14ac:dyDescent="0.2">
      <c r="A3" s="6"/>
      <c r="B3" s="7" t="s">
        <v>234</v>
      </c>
      <c r="C3" s="7" t="s">
        <v>221</v>
      </c>
      <c r="D3" s="13" t="s">
        <v>23</v>
      </c>
      <c r="E3" s="8">
        <v>7.6</v>
      </c>
      <c r="F3" s="8">
        <v>8.3000000000000007</v>
      </c>
      <c r="G3" s="8">
        <v>7.7</v>
      </c>
      <c r="H3" s="8">
        <v>8</v>
      </c>
      <c r="I3" s="8">
        <v>9.6999999999999993</v>
      </c>
      <c r="J3" s="8">
        <v>13.32</v>
      </c>
      <c r="K3" s="8">
        <v>5.2</v>
      </c>
      <c r="L3" s="8"/>
      <c r="M3" s="8">
        <f t="shared" si="0"/>
        <v>15.7</v>
      </c>
      <c r="N3" s="8">
        <f t="shared" si="1"/>
        <v>43.92</v>
      </c>
      <c r="O3" s="9">
        <f>N2+N3</f>
        <v>82.39</v>
      </c>
      <c r="P3" s="1" t="s">
        <v>24</v>
      </c>
      <c r="Q3" s="1" t="s">
        <v>24</v>
      </c>
      <c r="S3">
        <v>2</v>
      </c>
      <c r="T3" t="s">
        <v>26</v>
      </c>
      <c r="U3">
        <v>123.82</v>
      </c>
      <c r="V3">
        <v>143.38999999999999</v>
      </c>
      <c r="W3" s="1">
        <f>U3+V3</f>
        <v>267.20999999999998</v>
      </c>
    </row>
    <row r="4" spans="1:36" ht="15.75" customHeight="1" x14ac:dyDescent="0.2">
      <c r="A4" s="3">
        <f>A2+1</f>
        <v>2</v>
      </c>
      <c r="B4" s="32" t="s">
        <v>233</v>
      </c>
      <c r="C4" s="32" t="s">
        <v>221</v>
      </c>
      <c r="D4" s="10" t="s">
        <v>22</v>
      </c>
      <c r="E4" s="4">
        <v>8</v>
      </c>
      <c r="F4" s="4">
        <v>8</v>
      </c>
      <c r="G4" s="4">
        <v>8.4</v>
      </c>
      <c r="H4" s="4">
        <v>8.4</v>
      </c>
      <c r="I4" s="4">
        <v>9.6</v>
      </c>
      <c r="J4" s="4">
        <v>12.4</v>
      </c>
      <c r="K4" s="4"/>
      <c r="L4" s="4"/>
      <c r="M4" s="4">
        <f t="shared" si="0"/>
        <v>16.399999999999999</v>
      </c>
      <c r="N4" s="4">
        <f t="shared" si="1"/>
        <v>38.4</v>
      </c>
      <c r="O4" s="5">
        <f>N4+N5</f>
        <v>82.37</v>
      </c>
      <c r="P4" s="1" t="str">
        <f>B4</f>
        <v>Martin da Costa Fakin</v>
      </c>
      <c r="Q4" s="1" t="str">
        <f>C4</f>
        <v>Sokol Bežigrad</v>
      </c>
      <c r="R4" s="1">
        <f>O4</f>
        <v>82.37</v>
      </c>
      <c r="S4">
        <v>3</v>
      </c>
      <c r="T4" s="1" t="s">
        <v>60</v>
      </c>
      <c r="U4" s="1">
        <v>67.88</v>
      </c>
      <c r="V4" s="1">
        <v>87.9</v>
      </c>
      <c r="W4" s="1">
        <f>U4+V4</f>
        <v>155.78</v>
      </c>
    </row>
    <row r="5" spans="1:36" ht="15.75" customHeight="1" x14ac:dyDescent="0.2">
      <c r="A5" s="6"/>
      <c r="B5" s="7" t="s">
        <v>233</v>
      </c>
      <c r="C5" s="7" t="s">
        <v>221</v>
      </c>
      <c r="D5" s="13" t="s">
        <v>23</v>
      </c>
      <c r="E5" s="8">
        <v>7.9</v>
      </c>
      <c r="F5" s="8">
        <v>8.5</v>
      </c>
      <c r="G5" s="8">
        <v>8.4</v>
      </c>
      <c r="H5" s="8">
        <v>8.3000000000000007</v>
      </c>
      <c r="I5" s="8">
        <v>9.4</v>
      </c>
      <c r="J5" s="8">
        <v>12.37</v>
      </c>
      <c r="K5" s="8">
        <v>5.5</v>
      </c>
      <c r="L5" s="8"/>
      <c r="M5" s="8">
        <f t="shared" si="0"/>
        <v>16.699999999999996</v>
      </c>
      <c r="N5" s="8">
        <f t="shared" si="1"/>
        <v>43.97</v>
      </c>
      <c r="O5" s="9">
        <f>N4+N5</f>
        <v>82.37</v>
      </c>
      <c r="S5">
        <v>4</v>
      </c>
      <c r="W5" s="1">
        <f t="shared" ref="W5:W6" si="2">U5+V5</f>
        <v>0</v>
      </c>
    </row>
    <row r="6" spans="1:36" ht="15.75" customHeight="1" x14ac:dyDescent="0.2">
      <c r="A6" s="3">
        <v>3</v>
      </c>
      <c r="B6" s="4" t="s">
        <v>73</v>
      </c>
      <c r="C6" s="4" t="s">
        <v>26</v>
      </c>
      <c r="D6" s="4" t="s">
        <v>22</v>
      </c>
      <c r="E6" s="4">
        <v>7</v>
      </c>
      <c r="F6" s="4">
        <v>7.3</v>
      </c>
      <c r="G6" s="4">
        <v>7.1</v>
      </c>
      <c r="H6" s="4">
        <v>7</v>
      </c>
      <c r="I6" s="4">
        <v>9.4</v>
      </c>
      <c r="J6" s="4">
        <v>12.56</v>
      </c>
      <c r="K6" s="4"/>
      <c r="L6" s="4"/>
      <c r="M6" s="4">
        <f t="shared" si="0"/>
        <v>14.099999999999998</v>
      </c>
      <c r="N6" s="4">
        <f t="shared" si="1"/>
        <v>36.06</v>
      </c>
      <c r="O6" s="5">
        <f>N6+N7</f>
        <v>77.48</v>
      </c>
      <c r="P6" s="1" t="str">
        <f>B6</f>
        <v>Mark Martinuč</v>
      </c>
      <c r="Q6" s="1" t="str">
        <f>C6</f>
        <v>ŠD Partizan Renče</v>
      </c>
      <c r="R6" s="1">
        <f>O6</f>
        <v>77.48</v>
      </c>
      <c r="S6">
        <v>5</v>
      </c>
      <c r="T6" s="1"/>
      <c r="U6" s="1"/>
      <c r="V6" s="1"/>
      <c r="W6" s="1">
        <f t="shared" si="2"/>
        <v>0</v>
      </c>
    </row>
    <row r="7" spans="1:36" ht="15.75" customHeight="1" x14ac:dyDescent="0.2">
      <c r="A7" s="6"/>
      <c r="B7" s="7" t="s">
        <v>73</v>
      </c>
      <c r="C7" s="7" t="s">
        <v>26</v>
      </c>
      <c r="D7" s="8" t="s">
        <v>23</v>
      </c>
      <c r="E7" s="8">
        <v>7.2</v>
      </c>
      <c r="F7" s="8">
        <v>7.6</v>
      </c>
      <c r="G7" s="8">
        <v>7.4</v>
      </c>
      <c r="H7" s="8">
        <v>6.8</v>
      </c>
      <c r="I7" s="8">
        <v>9.1999999999999993</v>
      </c>
      <c r="J7" s="8">
        <v>12.32</v>
      </c>
      <c r="K7" s="8">
        <v>5.3</v>
      </c>
      <c r="L7" s="8"/>
      <c r="M7" s="8">
        <f t="shared" si="0"/>
        <v>14.600000000000003</v>
      </c>
      <c r="N7" s="8">
        <f t="shared" si="1"/>
        <v>41.42</v>
      </c>
      <c r="O7" s="9">
        <f>N6+N7</f>
        <v>77.48</v>
      </c>
      <c r="W7" s="1">
        <f t="shared" ref="W7:W13" si="3">U7+V7</f>
        <v>0</v>
      </c>
    </row>
    <row r="8" spans="1:36" ht="15.75" customHeight="1" x14ac:dyDescent="0.2">
      <c r="A8" s="3">
        <f>A6+1</f>
        <v>4</v>
      </c>
      <c r="B8" s="4" t="s">
        <v>92</v>
      </c>
      <c r="C8" s="4" t="s">
        <v>33</v>
      </c>
      <c r="D8" s="4" t="s">
        <v>22</v>
      </c>
      <c r="E8" s="4">
        <v>7.2</v>
      </c>
      <c r="F8" s="4">
        <v>7.5</v>
      </c>
      <c r="G8" s="4">
        <v>7.6</v>
      </c>
      <c r="H8" s="4">
        <v>7.5</v>
      </c>
      <c r="I8" s="4">
        <v>9.4</v>
      </c>
      <c r="J8" s="4">
        <v>11.77</v>
      </c>
      <c r="K8" s="4"/>
      <c r="L8" s="4"/>
      <c r="M8" s="4">
        <f t="shared" si="0"/>
        <v>14.999999999999998</v>
      </c>
      <c r="N8" s="4">
        <f t="shared" si="1"/>
        <v>36.17</v>
      </c>
      <c r="O8" s="5">
        <f>N8+N9</f>
        <v>77.19</v>
      </c>
      <c r="P8" s="1" t="str">
        <f>B8</f>
        <v>Erazem Bricelj</v>
      </c>
      <c r="Q8" s="1" t="str">
        <f>C8</f>
        <v>ŠD Moste</v>
      </c>
      <c r="R8" s="1">
        <f>O8</f>
        <v>77.19</v>
      </c>
      <c r="W8" s="1">
        <f t="shared" si="3"/>
        <v>0</v>
      </c>
    </row>
    <row r="9" spans="1:36" ht="15.75" customHeight="1" x14ac:dyDescent="0.2">
      <c r="A9" s="6"/>
      <c r="B9" s="7" t="s">
        <v>92</v>
      </c>
      <c r="C9" s="7" t="s">
        <v>33</v>
      </c>
      <c r="D9" s="8" t="s">
        <v>23</v>
      </c>
      <c r="E9" s="8">
        <v>6.8</v>
      </c>
      <c r="F9" s="8">
        <v>7.3</v>
      </c>
      <c r="G9" s="8">
        <v>7</v>
      </c>
      <c r="H9" s="8">
        <v>7</v>
      </c>
      <c r="I9" s="8">
        <v>9.5</v>
      </c>
      <c r="J9" s="8">
        <v>11.62</v>
      </c>
      <c r="K9" s="8">
        <v>5.9</v>
      </c>
      <c r="L9" s="8"/>
      <c r="M9" s="8">
        <f t="shared" si="0"/>
        <v>14</v>
      </c>
      <c r="N9" s="8">
        <f t="shared" si="1"/>
        <v>41.019999999999996</v>
      </c>
      <c r="O9" s="9">
        <f>N8+N9</f>
        <v>77.19</v>
      </c>
      <c r="W9" s="1">
        <f t="shared" si="3"/>
        <v>0</v>
      </c>
    </row>
    <row r="10" spans="1:36" ht="15.75" customHeight="1" x14ac:dyDescent="0.2">
      <c r="A10" s="3">
        <v>5</v>
      </c>
      <c r="B10" s="4" t="s">
        <v>61</v>
      </c>
      <c r="C10" s="4" t="s">
        <v>77</v>
      </c>
      <c r="D10" s="10" t="s">
        <v>22</v>
      </c>
      <c r="E10" s="4">
        <v>5.9</v>
      </c>
      <c r="F10" s="4">
        <v>6.8</v>
      </c>
      <c r="G10" s="4">
        <v>6.1</v>
      </c>
      <c r="H10" s="4">
        <v>6.7</v>
      </c>
      <c r="I10" s="4">
        <v>9.3000000000000007</v>
      </c>
      <c r="J10" s="4">
        <v>11.63</v>
      </c>
      <c r="K10" s="4"/>
      <c r="L10" s="4"/>
      <c r="M10" s="4">
        <f t="shared" si="0"/>
        <v>12.799999999999994</v>
      </c>
      <c r="N10" s="4">
        <f t="shared" si="1"/>
        <v>33.72999999999999</v>
      </c>
      <c r="O10" s="5">
        <f>N10+N11</f>
        <v>72.649999999999991</v>
      </c>
      <c r="P10" s="1" t="str">
        <f>B10</f>
        <v>Janez Radej</v>
      </c>
      <c r="Q10" s="1" t="str">
        <f>C10</f>
        <v>Freestyle klub Celje</v>
      </c>
      <c r="R10" s="1">
        <f>O10</f>
        <v>72.649999999999991</v>
      </c>
      <c r="T10" s="1"/>
      <c r="U10" s="1"/>
      <c r="V10" s="1"/>
      <c r="W10" s="1">
        <f t="shared" si="3"/>
        <v>0</v>
      </c>
    </row>
    <row r="11" spans="1:36" ht="15.75" customHeight="1" x14ac:dyDescent="0.2">
      <c r="A11" s="6"/>
      <c r="B11" s="7" t="s">
        <v>61</v>
      </c>
      <c r="C11" s="7" t="s">
        <v>77</v>
      </c>
      <c r="D11" s="13" t="s">
        <v>23</v>
      </c>
      <c r="E11" s="8">
        <v>6.5</v>
      </c>
      <c r="F11" s="8">
        <v>6.8</v>
      </c>
      <c r="G11" s="8">
        <v>6.5</v>
      </c>
      <c r="H11" s="8">
        <v>6.2</v>
      </c>
      <c r="I11" s="8">
        <v>9.5</v>
      </c>
      <c r="J11" s="8">
        <v>11.92</v>
      </c>
      <c r="K11" s="8">
        <v>4.5</v>
      </c>
      <c r="L11" s="8"/>
      <c r="M11" s="8">
        <f t="shared" si="0"/>
        <v>13</v>
      </c>
      <c r="N11" s="8">
        <f t="shared" si="1"/>
        <v>38.92</v>
      </c>
      <c r="O11" s="9">
        <f>N10+N11</f>
        <v>72.649999999999991</v>
      </c>
      <c r="T11" s="1"/>
      <c r="U11" s="1"/>
      <c r="V11" s="1"/>
      <c r="W11" s="1">
        <f t="shared" si="3"/>
        <v>0</v>
      </c>
    </row>
    <row r="12" spans="1:36" ht="15.75" customHeight="1" x14ac:dyDescent="0.2">
      <c r="A12" s="3">
        <f>A10+1</f>
        <v>6</v>
      </c>
      <c r="B12" s="4" t="s">
        <v>156</v>
      </c>
      <c r="C12" s="4" t="s">
        <v>33</v>
      </c>
      <c r="D12" s="4" t="s">
        <v>22</v>
      </c>
      <c r="E12" s="4">
        <v>6.3</v>
      </c>
      <c r="F12" s="4">
        <v>6.5</v>
      </c>
      <c r="G12" s="4">
        <v>6</v>
      </c>
      <c r="H12" s="4">
        <v>6.3</v>
      </c>
      <c r="I12" s="4">
        <v>9.6</v>
      </c>
      <c r="J12" s="4">
        <v>10.72</v>
      </c>
      <c r="K12" s="4"/>
      <c r="L12" s="4"/>
      <c r="M12" s="4">
        <f t="shared" si="0"/>
        <v>12.600000000000001</v>
      </c>
      <c r="N12" s="4">
        <f t="shared" si="1"/>
        <v>32.92</v>
      </c>
      <c r="O12" s="5">
        <f>N12+N13</f>
        <v>71</v>
      </c>
      <c r="P12" s="1" t="str">
        <f>B12</f>
        <v>Tian Bisaro</v>
      </c>
      <c r="Q12" s="1" t="str">
        <f>C12</f>
        <v>ŠD Moste</v>
      </c>
      <c r="R12" s="1">
        <f>O12</f>
        <v>71</v>
      </c>
      <c r="W12" s="1">
        <f t="shared" si="3"/>
        <v>0</v>
      </c>
    </row>
    <row r="13" spans="1:36" ht="15.75" customHeight="1" x14ac:dyDescent="0.2">
      <c r="A13" s="6"/>
      <c r="B13" s="7" t="s">
        <v>156</v>
      </c>
      <c r="C13" s="7" t="s">
        <v>33</v>
      </c>
      <c r="D13" s="8" t="s">
        <v>23</v>
      </c>
      <c r="E13" s="8">
        <v>5.7</v>
      </c>
      <c r="F13" s="8">
        <v>6.5</v>
      </c>
      <c r="G13" s="8">
        <v>6.5</v>
      </c>
      <c r="H13" s="8">
        <v>5.9</v>
      </c>
      <c r="I13" s="8">
        <v>9.6</v>
      </c>
      <c r="J13" s="8">
        <v>10.68</v>
      </c>
      <c r="K13" s="8">
        <v>5.4</v>
      </c>
      <c r="L13" s="8"/>
      <c r="M13" s="8">
        <f t="shared" si="0"/>
        <v>12.400000000000002</v>
      </c>
      <c r="N13" s="8">
        <f t="shared" si="1"/>
        <v>38.08</v>
      </c>
      <c r="O13" s="9">
        <f>N12+N13</f>
        <v>71</v>
      </c>
      <c r="W13" s="1">
        <f t="shared" si="3"/>
        <v>0</v>
      </c>
    </row>
    <row r="14" spans="1:36" ht="15.75" customHeight="1" x14ac:dyDescent="0.2">
      <c r="A14" s="3">
        <f>A12+1</f>
        <v>7</v>
      </c>
      <c r="B14" s="4" t="s">
        <v>185</v>
      </c>
      <c r="C14" s="4" t="s">
        <v>113</v>
      </c>
      <c r="D14" s="4" t="s">
        <v>22</v>
      </c>
      <c r="E14" s="10">
        <v>5.8</v>
      </c>
      <c r="F14" s="10">
        <v>6.5</v>
      </c>
      <c r="G14" s="10">
        <v>6.3</v>
      </c>
      <c r="H14" s="10">
        <v>5.7</v>
      </c>
      <c r="I14" s="10">
        <v>8.6999999999999993</v>
      </c>
      <c r="J14" s="10">
        <v>10.29</v>
      </c>
      <c r="K14" s="10"/>
      <c r="L14" s="10">
        <v>2</v>
      </c>
      <c r="M14" s="11">
        <f t="shared" si="0"/>
        <v>12.100000000000001</v>
      </c>
      <c r="N14" s="11">
        <f t="shared" si="1"/>
        <v>29.09</v>
      </c>
      <c r="O14" s="12">
        <f>N14+N15</f>
        <v>69.56</v>
      </c>
      <c r="P14" s="1" t="str">
        <f>B14</f>
        <v>Dušan Vranov</v>
      </c>
      <c r="Q14" s="1" t="str">
        <f>C14</f>
        <v>SD Beograd Matica</v>
      </c>
      <c r="R14" s="1">
        <f>O14</f>
        <v>69.56</v>
      </c>
    </row>
    <row r="15" spans="1:36" ht="15.75" customHeight="1" x14ac:dyDescent="0.2">
      <c r="A15" s="6"/>
      <c r="B15" s="7" t="s">
        <v>185</v>
      </c>
      <c r="C15" s="7" t="s">
        <v>113</v>
      </c>
      <c r="D15" s="8" t="s">
        <v>23</v>
      </c>
      <c r="E15" s="13">
        <v>6.9</v>
      </c>
      <c r="F15" s="13">
        <v>7.4</v>
      </c>
      <c r="G15" s="13">
        <v>7.2</v>
      </c>
      <c r="H15" s="13">
        <v>6.9</v>
      </c>
      <c r="I15" s="13">
        <v>9.6999999999999993</v>
      </c>
      <c r="J15" s="13">
        <v>11.27</v>
      </c>
      <c r="K15" s="13">
        <v>5.4</v>
      </c>
      <c r="L15" s="13"/>
      <c r="M15" s="14">
        <f t="shared" si="0"/>
        <v>14.1</v>
      </c>
      <c r="N15" s="14">
        <f t="shared" si="1"/>
        <v>40.47</v>
      </c>
      <c r="O15" s="15">
        <f>N14+N15</f>
        <v>69.56</v>
      </c>
    </row>
    <row r="16" spans="1:36" ht="15.75" customHeight="1" x14ac:dyDescent="0.2">
      <c r="A16" s="3">
        <f>A14+1</f>
        <v>8</v>
      </c>
      <c r="B16" s="4" t="s">
        <v>112</v>
      </c>
      <c r="C16" s="4" t="s">
        <v>108</v>
      </c>
      <c r="D16" s="10" t="s">
        <v>22</v>
      </c>
      <c r="E16" s="4">
        <v>6.7</v>
      </c>
      <c r="F16" s="4">
        <v>6.7</v>
      </c>
      <c r="G16" s="4">
        <v>6.7</v>
      </c>
      <c r="H16" s="4">
        <v>7.3</v>
      </c>
      <c r="I16" s="4">
        <v>9.4</v>
      </c>
      <c r="J16" s="4">
        <v>10.27</v>
      </c>
      <c r="K16" s="4"/>
      <c r="L16" s="4">
        <v>2</v>
      </c>
      <c r="M16" s="4">
        <f t="shared" si="0"/>
        <v>13.400000000000002</v>
      </c>
      <c r="N16" s="4">
        <f t="shared" si="1"/>
        <v>31.070000000000007</v>
      </c>
      <c r="O16" s="5">
        <f>N16+N17</f>
        <v>67.490000000000009</v>
      </c>
      <c r="P16" s="1" t="str">
        <f>B16</f>
        <v>Matija Vilfan</v>
      </c>
      <c r="Q16" s="1" t="str">
        <f>C16</f>
        <v>ŠK FlipCapris</v>
      </c>
      <c r="R16" s="1">
        <f>O16</f>
        <v>67.490000000000009</v>
      </c>
      <c r="W16" s="1">
        <f>U16+V16</f>
        <v>0</v>
      </c>
    </row>
    <row r="17" spans="1:36" ht="15.75" customHeight="1" x14ac:dyDescent="0.2">
      <c r="A17" s="6"/>
      <c r="B17" s="7" t="s">
        <v>112</v>
      </c>
      <c r="C17" s="7" t="s">
        <v>108</v>
      </c>
      <c r="D17" s="13" t="s">
        <v>23</v>
      </c>
      <c r="E17" s="8">
        <v>6.7</v>
      </c>
      <c r="F17" s="8">
        <v>6.8</v>
      </c>
      <c r="G17" s="8">
        <v>6.8</v>
      </c>
      <c r="H17" s="8">
        <v>6.9</v>
      </c>
      <c r="I17" s="8">
        <v>9.1999999999999993</v>
      </c>
      <c r="J17" s="8">
        <v>10.72</v>
      </c>
      <c r="K17" s="8">
        <v>2.9</v>
      </c>
      <c r="L17" s="8"/>
      <c r="M17" s="8">
        <f t="shared" si="0"/>
        <v>13.600000000000003</v>
      </c>
      <c r="N17" s="8">
        <f t="shared" si="1"/>
        <v>36.42</v>
      </c>
      <c r="O17" s="9">
        <f>N16+N17</f>
        <v>67.490000000000009</v>
      </c>
    </row>
    <row r="18" spans="1:36" ht="15.75" customHeight="1" x14ac:dyDescent="0.2">
      <c r="A18" s="3">
        <v>9</v>
      </c>
      <c r="B18" s="4" t="s">
        <v>214</v>
      </c>
      <c r="C18" s="4" t="s">
        <v>33</v>
      </c>
      <c r="D18" s="4" t="s">
        <v>22</v>
      </c>
      <c r="E18" s="4">
        <v>6.2</v>
      </c>
      <c r="F18" s="4">
        <v>6</v>
      </c>
      <c r="G18" s="4">
        <v>6.7</v>
      </c>
      <c r="H18" s="4">
        <v>5.9</v>
      </c>
      <c r="I18" s="4">
        <v>9.1</v>
      </c>
      <c r="J18" s="4">
        <v>9.77</v>
      </c>
      <c r="K18" s="4"/>
      <c r="L18" s="4"/>
      <c r="M18" s="4">
        <f t="shared" si="0"/>
        <v>12.2</v>
      </c>
      <c r="N18" s="4">
        <f t="shared" si="1"/>
        <v>31.069999999999997</v>
      </c>
      <c r="O18" s="5">
        <f>N18+N19</f>
        <v>66.59</v>
      </c>
      <c r="P18" s="1" t="str">
        <f>B18</f>
        <v>Patrik Bovha</v>
      </c>
      <c r="Q18" s="1" t="str">
        <f>C18</f>
        <v>ŠD Moste</v>
      </c>
      <c r="R18" s="1">
        <f>O18</f>
        <v>66.59</v>
      </c>
      <c r="W18" s="1">
        <f>U18+V18</f>
        <v>0</v>
      </c>
    </row>
    <row r="19" spans="1:36" ht="15.75" customHeight="1" x14ac:dyDescent="0.2">
      <c r="A19" s="6"/>
      <c r="B19" s="7" t="s">
        <v>214</v>
      </c>
      <c r="C19" s="7" t="s">
        <v>33</v>
      </c>
      <c r="D19" s="8" t="s">
        <v>23</v>
      </c>
      <c r="E19" s="8">
        <v>5.6</v>
      </c>
      <c r="F19" s="8">
        <v>6.5</v>
      </c>
      <c r="G19" s="8">
        <v>6.5</v>
      </c>
      <c r="H19" s="8">
        <v>5.7</v>
      </c>
      <c r="I19" s="8">
        <v>9.3000000000000007</v>
      </c>
      <c r="J19" s="8">
        <v>9.42</v>
      </c>
      <c r="K19" s="8">
        <v>4.5999999999999996</v>
      </c>
      <c r="L19" s="8"/>
      <c r="M19" s="8">
        <f t="shared" si="0"/>
        <v>12.200000000000003</v>
      </c>
      <c r="N19" s="8">
        <f t="shared" si="1"/>
        <v>35.520000000000003</v>
      </c>
      <c r="O19" s="9">
        <f>N18+N19</f>
        <v>66.59</v>
      </c>
      <c r="W19" s="1">
        <f>U19+V19</f>
        <v>0</v>
      </c>
    </row>
    <row r="20" spans="1:36" ht="15.75" customHeight="1" x14ac:dyDescent="0.2">
      <c r="A20" s="3">
        <f>A18+1</f>
        <v>10</v>
      </c>
      <c r="B20" s="4" t="s">
        <v>176</v>
      </c>
      <c r="C20" s="4" t="s">
        <v>26</v>
      </c>
      <c r="D20" s="10" t="s">
        <v>22</v>
      </c>
      <c r="E20" s="4">
        <v>6.6</v>
      </c>
      <c r="F20" s="4">
        <v>6.4</v>
      </c>
      <c r="G20" s="4">
        <v>6</v>
      </c>
      <c r="H20" s="4">
        <v>6.4</v>
      </c>
      <c r="I20" s="4">
        <v>9.4</v>
      </c>
      <c r="J20" s="4">
        <v>10.15</v>
      </c>
      <c r="K20" s="4"/>
      <c r="L20" s="4">
        <v>2</v>
      </c>
      <c r="M20" s="4">
        <f t="shared" si="0"/>
        <v>12.799999999999999</v>
      </c>
      <c r="N20" s="4">
        <f t="shared" si="1"/>
        <v>30.35</v>
      </c>
      <c r="O20" s="5">
        <f>N20+N21</f>
        <v>64.680000000000007</v>
      </c>
      <c r="P20" s="1" t="str">
        <f>B20</f>
        <v>Mateo Mikluž</v>
      </c>
      <c r="Q20" s="1" t="str">
        <f>C20</f>
        <v>ŠD Partizan Renče</v>
      </c>
      <c r="R20" s="1">
        <f>O20</f>
        <v>64.680000000000007</v>
      </c>
      <c r="X20" s="16" t="s">
        <v>27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176</v>
      </c>
      <c r="C21" s="7" t="s">
        <v>26</v>
      </c>
      <c r="D21" s="13" t="s">
        <v>23</v>
      </c>
      <c r="E21" s="8">
        <v>5.6</v>
      </c>
      <c r="F21" s="8">
        <v>5.6</v>
      </c>
      <c r="G21" s="8">
        <v>5.5</v>
      </c>
      <c r="H21" s="8">
        <v>4.8</v>
      </c>
      <c r="I21" s="8">
        <v>9.3000000000000007</v>
      </c>
      <c r="J21" s="8">
        <v>10.029999999999999</v>
      </c>
      <c r="K21" s="8">
        <v>3.9</v>
      </c>
      <c r="L21" s="8"/>
      <c r="M21" s="8">
        <f t="shared" si="0"/>
        <v>11.1</v>
      </c>
      <c r="N21" s="8">
        <f t="shared" si="1"/>
        <v>34.33</v>
      </c>
      <c r="O21" s="9">
        <f>N20+N21</f>
        <v>64.680000000000007</v>
      </c>
      <c r="X21" s="4" t="s">
        <v>175</v>
      </c>
      <c r="Y21" s="4" t="s">
        <v>26</v>
      </c>
      <c r="Z21" s="4" t="s">
        <v>22</v>
      </c>
      <c r="AA21" s="4">
        <v>6.5</v>
      </c>
      <c r="AB21" s="4">
        <v>6.9</v>
      </c>
      <c r="AC21" s="4">
        <v>6.3</v>
      </c>
      <c r="AD21" s="4">
        <v>6.5</v>
      </c>
      <c r="AE21" s="4">
        <v>9</v>
      </c>
      <c r="AF21" s="4">
        <v>9.98</v>
      </c>
      <c r="AG21" s="4"/>
      <c r="AH21" s="4">
        <v>2</v>
      </c>
      <c r="AI21" s="19">
        <f t="shared" ref="AI21:AI32" si="4">SUM(AA21:AD21)-MAX(AA21:AD21)-MIN(AA21:AD21)</f>
        <v>12.999999999999996</v>
      </c>
      <c r="AJ21" s="19">
        <f t="shared" ref="AJ21:AJ32" si="5">IF(AI21+SUM(AE21:AG21)-AH21 &lt; 0,0,AI21+SUM(AE21:AG21)-AH21)</f>
        <v>29.979999999999997</v>
      </c>
    </row>
    <row r="22" spans="1:36" ht="15.75" customHeight="1" x14ac:dyDescent="0.2">
      <c r="A22" s="3">
        <f>A20+1</f>
        <v>11</v>
      </c>
      <c r="B22" s="4" t="s">
        <v>96</v>
      </c>
      <c r="C22" s="4" t="s">
        <v>33</v>
      </c>
      <c r="D22" s="4" t="s">
        <v>22</v>
      </c>
      <c r="E22" s="4">
        <v>5.9</v>
      </c>
      <c r="F22" s="4">
        <v>6.3</v>
      </c>
      <c r="G22" s="4">
        <v>6.5</v>
      </c>
      <c r="H22" s="4">
        <v>5.7</v>
      </c>
      <c r="I22" s="4">
        <v>9.3000000000000007</v>
      </c>
      <c r="J22" s="4">
        <v>10.199999999999999</v>
      </c>
      <c r="K22" s="4"/>
      <c r="L22" s="4"/>
      <c r="M22" s="4">
        <f t="shared" si="0"/>
        <v>12.2</v>
      </c>
      <c r="N22" s="4">
        <f t="shared" si="1"/>
        <v>31.7</v>
      </c>
      <c r="O22" s="5">
        <f>N22+N23</f>
        <v>64.64</v>
      </c>
      <c r="P22" s="1" t="str">
        <f>B22</f>
        <v>Timotej Košec</v>
      </c>
      <c r="Q22" s="1" t="str">
        <f>C22</f>
        <v>ŠD Moste</v>
      </c>
      <c r="R22" s="1">
        <f>O22</f>
        <v>64.64</v>
      </c>
      <c r="X22" s="7" t="s">
        <v>175</v>
      </c>
      <c r="Y22" s="7" t="s">
        <v>26</v>
      </c>
      <c r="Z22" s="8" t="s">
        <v>23</v>
      </c>
      <c r="AA22" s="8">
        <v>1.9</v>
      </c>
      <c r="AB22" s="8">
        <v>2.1</v>
      </c>
      <c r="AC22" s="8">
        <v>1.8</v>
      </c>
      <c r="AD22" s="8">
        <v>1.9</v>
      </c>
      <c r="AE22" s="8">
        <v>2.9</v>
      </c>
      <c r="AF22" s="8">
        <v>3.01</v>
      </c>
      <c r="AG22" s="8">
        <v>1.7</v>
      </c>
      <c r="AH22" s="8"/>
      <c r="AI22" s="20">
        <f t="shared" si="4"/>
        <v>3.8</v>
      </c>
      <c r="AJ22" s="20">
        <f t="shared" si="5"/>
        <v>11.41</v>
      </c>
    </row>
    <row r="23" spans="1:36" ht="15.75" customHeight="1" x14ac:dyDescent="0.2">
      <c r="A23" s="6"/>
      <c r="B23" s="7" t="s">
        <v>96</v>
      </c>
      <c r="C23" s="7" t="s">
        <v>33</v>
      </c>
      <c r="D23" s="8" t="s">
        <v>23</v>
      </c>
      <c r="E23" s="8">
        <v>5.4</v>
      </c>
      <c r="F23" s="8">
        <v>5.7</v>
      </c>
      <c r="G23" s="8">
        <v>5.9</v>
      </c>
      <c r="H23" s="8">
        <v>5.7</v>
      </c>
      <c r="I23" s="8">
        <v>8.5</v>
      </c>
      <c r="J23" s="8">
        <v>9.0399999999999991</v>
      </c>
      <c r="K23" s="8">
        <v>4</v>
      </c>
      <c r="L23" s="8"/>
      <c r="M23" s="8">
        <f t="shared" si="0"/>
        <v>11.399999999999997</v>
      </c>
      <c r="N23" s="8">
        <f t="shared" si="1"/>
        <v>32.94</v>
      </c>
      <c r="O23" s="9">
        <f>N22+N23</f>
        <v>64.64</v>
      </c>
      <c r="X23" s="4" t="s">
        <v>124</v>
      </c>
      <c r="Y23" s="4" t="s">
        <v>26</v>
      </c>
      <c r="Z23" s="4" t="s">
        <v>22</v>
      </c>
      <c r="AA23" s="4">
        <v>3</v>
      </c>
      <c r="AB23" s="4">
        <v>2.9</v>
      </c>
      <c r="AC23" s="4">
        <v>3.1</v>
      </c>
      <c r="AD23" s="4">
        <v>3</v>
      </c>
      <c r="AE23" s="4">
        <v>4.4000000000000004</v>
      </c>
      <c r="AF23" s="4">
        <v>4.6500000000000004</v>
      </c>
      <c r="AG23" s="4"/>
      <c r="AH23" s="4">
        <v>6</v>
      </c>
      <c r="AI23" s="19">
        <f t="shared" si="4"/>
        <v>6</v>
      </c>
      <c r="AJ23" s="19">
        <f t="shared" si="5"/>
        <v>9.0500000000000007</v>
      </c>
    </row>
    <row r="24" spans="1:36" ht="15.75" customHeight="1" x14ac:dyDescent="0.2">
      <c r="A24" s="3">
        <f>A22+1</f>
        <v>12</v>
      </c>
      <c r="B24" s="4" t="s">
        <v>178</v>
      </c>
      <c r="C24" s="4" t="s">
        <v>26</v>
      </c>
      <c r="D24" s="4" t="s">
        <v>22</v>
      </c>
      <c r="E24" s="4">
        <v>5.3</v>
      </c>
      <c r="F24" s="4">
        <v>5.2</v>
      </c>
      <c r="G24" s="4">
        <v>5.2</v>
      </c>
      <c r="H24" s="4">
        <v>5</v>
      </c>
      <c r="I24" s="4">
        <v>9.6</v>
      </c>
      <c r="J24" s="4">
        <v>9.43</v>
      </c>
      <c r="K24" s="4"/>
      <c r="L24" s="4">
        <v>2</v>
      </c>
      <c r="M24" s="4">
        <f t="shared" si="0"/>
        <v>10.399999999999999</v>
      </c>
      <c r="N24" s="4">
        <f t="shared" si="1"/>
        <v>27.43</v>
      </c>
      <c r="O24" s="5">
        <f>N24+N25</f>
        <v>60.589999999999996</v>
      </c>
      <c r="P24" s="1" t="str">
        <f>B24</f>
        <v>Sebastiano Bon</v>
      </c>
      <c r="Q24" s="1" t="str">
        <f>C24</f>
        <v>ŠD Partizan Renče</v>
      </c>
      <c r="R24" s="1">
        <f>O24</f>
        <v>60.589999999999996</v>
      </c>
      <c r="X24" s="7" t="s">
        <v>124</v>
      </c>
      <c r="Y24" s="7" t="s">
        <v>26</v>
      </c>
      <c r="Z24" s="8" t="s">
        <v>23</v>
      </c>
      <c r="AA24" s="8">
        <v>3</v>
      </c>
      <c r="AB24" s="8">
        <v>3</v>
      </c>
      <c r="AC24" s="8">
        <v>2.9</v>
      </c>
      <c r="AD24" s="8">
        <v>3</v>
      </c>
      <c r="AE24" s="8">
        <v>4.7</v>
      </c>
      <c r="AF24" s="8">
        <v>4.62</v>
      </c>
      <c r="AG24" s="8">
        <v>2.2999999999999998</v>
      </c>
      <c r="AH24" s="8"/>
      <c r="AI24" s="20">
        <f t="shared" si="4"/>
        <v>6</v>
      </c>
      <c r="AJ24" s="20">
        <f t="shared" si="5"/>
        <v>17.62</v>
      </c>
    </row>
    <row r="25" spans="1:36" ht="15.75" customHeight="1" x14ac:dyDescent="0.2">
      <c r="A25" s="6"/>
      <c r="B25" s="7" t="s">
        <v>178</v>
      </c>
      <c r="C25" s="7" t="s">
        <v>26</v>
      </c>
      <c r="D25" s="8" t="s">
        <v>23</v>
      </c>
      <c r="E25" s="8">
        <v>5.2</v>
      </c>
      <c r="F25" s="8">
        <v>5.3</v>
      </c>
      <c r="G25" s="8">
        <v>5.5</v>
      </c>
      <c r="H25" s="8">
        <v>5.4</v>
      </c>
      <c r="I25" s="8">
        <v>9.6999999999999993</v>
      </c>
      <c r="J25" s="8">
        <v>9.4600000000000009</v>
      </c>
      <c r="K25" s="8">
        <v>3.3</v>
      </c>
      <c r="L25" s="8"/>
      <c r="M25" s="8">
        <f t="shared" si="0"/>
        <v>10.7</v>
      </c>
      <c r="N25" s="8">
        <f t="shared" si="1"/>
        <v>33.159999999999997</v>
      </c>
      <c r="O25" s="9">
        <f>N24+N25</f>
        <v>60.589999999999996</v>
      </c>
      <c r="X25" s="4" t="s">
        <v>73</v>
      </c>
      <c r="Y25" s="4" t="s">
        <v>26</v>
      </c>
      <c r="Z25" s="4" t="s">
        <v>22</v>
      </c>
      <c r="AA25" s="4">
        <v>7</v>
      </c>
      <c r="AB25" s="4">
        <v>7.3</v>
      </c>
      <c r="AC25" s="4">
        <v>7.1</v>
      </c>
      <c r="AD25" s="4">
        <v>7</v>
      </c>
      <c r="AE25" s="4">
        <v>9.4</v>
      </c>
      <c r="AF25" s="4">
        <v>12.56</v>
      </c>
      <c r="AG25" s="4"/>
      <c r="AH25" s="4"/>
      <c r="AI25" s="19">
        <f t="shared" si="4"/>
        <v>14.099999999999998</v>
      </c>
      <c r="AJ25" s="19">
        <f t="shared" si="5"/>
        <v>36.06</v>
      </c>
    </row>
    <row r="26" spans="1:36" ht="15.75" customHeight="1" x14ac:dyDescent="0.2">
      <c r="A26" s="3">
        <f>A24+1</f>
        <v>13</v>
      </c>
      <c r="B26" s="4" t="s">
        <v>211</v>
      </c>
      <c r="C26" s="4" t="s">
        <v>60</v>
      </c>
      <c r="D26" s="10" t="s">
        <v>22</v>
      </c>
      <c r="E26" s="4">
        <v>5.6</v>
      </c>
      <c r="F26" s="4">
        <v>5.6</v>
      </c>
      <c r="G26" s="4">
        <v>5.6</v>
      </c>
      <c r="H26" s="4">
        <v>5.6</v>
      </c>
      <c r="I26" s="4">
        <v>9.6999999999999993</v>
      </c>
      <c r="J26" s="4">
        <v>8.84</v>
      </c>
      <c r="K26" s="4"/>
      <c r="L26" s="4">
        <v>4</v>
      </c>
      <c r="M26" s="4">
        <f t="shared" si="0"/>
        <v>11.199999999999998</v>
      </c>
      <c r="N26" s="4">
        <f t="shared" si="1"/>
        <v>25.739999999999995</v>
      </c>
      <c r="O26" s="5">
        <f>N26+N27</f>
        <v>58.199999999999996</v>
      </c>
      <c r="P26" s="1" t="str">
        <f>B26</f>
        <v>Bine Trojanšek</v>
      </c>
      <c r="Q26" s="1" t="str">
        <f>C26</f>
        <v>ŠD Matrica GYM</v>
      </c>
      <c r="R26" s="1">
        <f>O26</f>
        <v>58.199999999999996</v>
      </c>
      <c r="X26" s="7" t="s">
        <v>73</v>
      </c>
      <c r="Y26" s="7" t="s">
        <v>26</v>
      </c>
      <c r="Z26" s="8" t="s">
        <v>23</v>
      </c>
      <c r="AA26" s="8">
        <v>7.2</v>
      </c>
      <c r="AB26" s="8">
        <v>7.6</v>
      </c>
      <c r="AC26" s="8">
        <v>7.4</v>
      </c>
      <c r="AD26" s="8">
        <v>6.8</v>
      </c>
      <c r="AE26" s="8">
        <v>9.1999999999999993</v>
      </c>
      <c r="AF26" s="8">
        <v>12.32</v>
      </c>
      <c r="AG26" s="8">
        <v>5.3</v>
      </c>
      <c r="AH26" s="8"/>
      <c r="AI26" s="20">
        <f t="shared" si="4"/>
        <v>14.600000000000005</v>
      </c>
      <c r="AJ26" s="20">
        <f t="shared" si="5"/>
        <v>41.42</v>
      </c>
    </row>
    <row r="27" spans="1:36" ht="15.75" customHeight="1" x14ac:dyDescent="0.2">
      <c r="A27" s="6"/>
      <c r="B27" s="7" t="s">
        <v>211</v>
      </c>
      <c r="C27" s="7" t="s">
        <v>60</v>
      </c>
      <c r="D27" s="13" t="s">
        <v>23</v>
      </c>
      <c r="E27" s="8">
        <v>5.7</v>
      </c>
      <c r="F27" s="8">
        <v>5.6</v>
      </c>
      <c r="G27" s="8">
        <v>5.7</v>
      </c>
      <c r="H27" s="8">
        <v>5.6</v>
      </c>
      <c r="I27" s="8">
        <v>9.5</v>
      </c>
      <c r="J27" s="8">
        <v>8.86</v>
      </c>
      <c r="K27" s="8">
        <v>2.8</v>
      </c>
      <c r="L27" s="8"/>
      <c r="M27" s="8">
        <f t="shared" si="0"/>
        <v>11.3</v>
      </c>
      <c r="N27" s="8">
        <f t="shared" si="1"/>
        <v>32.46</v>
      </c>
      <c r="O27" s="9">
        <f>N26+N27</f>
        <v>58.199999999999996</v>
      </c>
      <c r="X27" s="4" t="s">
        <v>176</v>
      </c>
      <c r="Y27" s="4" t="s">
        <v>26</v>
      </c>
      <c r="Z27" s="4" t="s">
        <v>22</v>
      </c>
      <c r="AA27" s="4">
        <v>6.6</v>
      </c>
      <c r="AB27" s="4">
        <v>6.4</v>
      </c>
      <c r="AC27" s="4">
        <v>6</v>
      </c>
      <c r="AD27" s="4">
        <v>6.4</v>
      </c>
      <c r="AE27" s="4">
        <v>9.4</v>
      </c>
      <c r="AF27" s="4">
        <v>10.15</v>
      </c>
      <c r="AG27" s="4"/>
      <c r="AH27" s="4">
        <v>2</v>
      </c>
      <c r="AI27" s="19">
        <f t="shared" si="4"/>
        <v>12.799999999999997</v>
      </c>
      <c r="AJ27" s="19">
        <f t="shared" si="5"/>
        <v>30.349999999999994</v>
      </c>
    </row>
    <row r="28" spans="1:36" ht="15.75" customHeight="1" x14ac:dyDescent="0.2">
      <c r="A28" s="3">
        <f>A26+1</f>
        <v>14</v>
      </c>
      <c r="B28" s="4" t="s">
        <v>212</v>
      </c>
      <c r="C28" s="4" t="s">
        <v>60</v>
      </c>
      <c r="D28" s="10" t="s">
        <v>22</v>
      </c>
      <c r="E28" s="4">
        <v>5.8</v>
      </c>
      <c r="F28" s="4">
        <v>5.8</v>
      </c>
      <c r="G28" s="4">
        <v>5.7</v>
      </c>
      <c r="H28" s="4">
        <v>5.6</v>
      </c>
      <c r="I28" s="4">
        <v>9.6999999999999993</v>
      </c>
      <c r="J28" s="4">
        <v>8.68</v>
      </c>
      <c r="K28" s="4"/>
      <c r="L28" s="4">
        <v>4</v>
      </c>
      <c r="M28" s="4">
        <f t="shared" si="0"/>
        <v>11.499999999999996</v>
      </c>
      <c r="N28" s="4">
        <f t="shared" si="1"/>
        <v>25.879999999999995</v>
      </c>
      <c r="O28" s="5">
        <f>N28+N29</f>
        <v>56.569999999999993</v>
      </c>
      <c r="P28" s="1" t="str">
        <f>B28</f>
        <v>Maj Kotnik Bogataj</v>
      </c>
      <c r="Q28" s="1" t="str">
        <f>C28</f>
        <v>ŠD Matrica GYM</v>
      </c>
      <c r="R28" s="1">
        <f>O28</f>
        <v>56.569999999999993</v>
      </c>
      <c r="X28" s="7" t="s">
        <v>176</v>
      </c>
      <c r="Y28" s="7" t="s">
        <v>26</v>
      </c>
      <c r="Z28" s="8" t="s">
        <v>23</v>
      </c>
      <c r="AA28" s="8">
        <v>5.6</v>
      </c>
      <c r="AB28" s="8">
        <v>5.6</v>
      </c>
      <c r="AC28" s="8">
        <v>5.5</v>
      </c>
      <c r="AD28" s="8">
        <v>4.8</v>
      </c>
      <c r="AE28" s="8">
        <v>9.3000000000000007</v>
      </c>
      <c r="AF28" s="8">
        <v>10.029999999999999</v>
      </c>
      <c r="AG28" s="8">
        <v>3.9</v>
      </c>
      <c r="AH28" s="8"/>
      <c r="AI28" s="20">
        <f t="shared" si="4"/>
        <v>11.100000000000001</v>
      </c>
      <c r="AJ28" s="20">
        <f t="shared" si="5"/>
        <v>34.33</v>
      </c>
    </row>
    <row r="29" spans="1:36" ht="15.75" customHeight="1" x14ac:dyDescent="0.2">
      <c r="A29" s="6"/>
      <c r="B29" s="7" t="s">
        <v>212</v>
      </c>
      <c r="C29" s="7" t="s">
        <v>60</v>
      </c>
      <c r="D29" s="13" t="s">
        <v>23</v>
      </c>
      <c r="E29" s="8">
        <v>5.3</v>
      </c>
      <c r="F29" s="8">
        <v>5.7</v>
      </c>
      <c r="G29" s="8">
        <v>5.7</v>
      </c>
      <c r="H29" s="8">
        <v>5</v>
      </c>
      <c r="I29" s="8">
        <v>8.8000000000000007</v>
      </c>
      <c r="J29" s="8">
        <v>8.09</v>
      </c>
      <c r="K29" s="8">
        <v>2.8</v>
      </c>
      <c r="L29" s="8"/>
      <c r="M29" s="8">
        <f t="shared" si="0"/>
        <v>11</v>
      </c>
      <c r="N29" s="8">
        <f t="shared" si="1"/>
        <v>30.69</v>
      </c>
      <c r="O29" s="9">
        <f>N28+N29</f>
        <v>56.569999999999993</v>
      </c>
      <c r="X29" s="4" t="s">
        <v>177</v>
      </c>
      <c r="Y29" s="4" t="s">
        <v>26</v>
      </c>
      <c r="Z29" s="4" t="s">
        <v>22</v>
      </c>
      <c r="AA29" s="4">
        <v>2.5</v>
      </c>
      <c r="AB29" s="4">
        <v>3</v>
      </c>
      <c r="AC29" s="4">
        <v>3.2</v>
      </c>
      <c r="AD29" s="4">
        <v>3.1</v>
      </c>
      <c r="AE29" s="4">
        <v>4.9000000000000004</v>
      </c>
      <c r="AF29" s="4">
        <v>4.9800000000000004</v>
      </c>
      <c r="AG29" s="4"/>
      <c r="AH29" s="4">
        <v>8</v>
      </c>
      <c r="AI29" s="19">
        <f t="shared" si="4"/>
        <v>6.0999999999999979</v>
      </c>
      <c r="AJ29" s="19">
        <f t="shared" si="5"/>
        <v>7.9799999999999986</v>
      </c>
    </row>
    <row r="30" spans="1:36" ht="15.75" customHeight="1" x14ac:dyDescent="0.2">
      <c r="A30" s="3">
        <f>A28+1</f>
        <v>15</v>
      </c>
      <c r="B30" s="4" t="s">
        <v>95</v>
      </c>
      <c r="C30" s="4" t="s">
        <v>77</v>
      </c>
      <c r="D30" s="4" t="s">
        <v>22</v>
      </c>
      <c r="E30" s="4">
        <v>5</v>
      </c>
      <c r="F30" s="4">
        <v>5.5</v>
      </c>
      <c r="G30" s="4">
        <v>5.6</v>
      </c>
      <c r="H30" s="4">
        <v>5.5</v>
      </c>
      <c r="I30" s="4">
        <v>9.3000000000000007</v>
      </c>
      <c r="J30" s="4">
        <v>1.34</v>
      </c>
      <c r="K30" s="4"/>
      <c r="L30" s="4">
        <v>2</v>
      </c>
      <c r="M30" s="4">
        <f t="shared" si="0"/>
        <v>11.000000000000002</v>
      </c>
      <c r="N30" s="4">
        <f t="shared" si="1"/>
        <v>19.64</v>
      </c>
      <c r="O30" s="5">
        <f>N30+N31</f>
        <v>56.16</v>
      </c>
      <c r="P30" s="1" t="str">
        <f>B30</f>
        <v>Gašper Novak</v>
      </c>
      <c r="Q30" s="1" t="str">
        <f>C30</f>
        <v>Freestyle klub Celje</v>
      </c>
      <c r="R30" s="1">
        <f>O30</f>
        <v>56.16</v>
      </c>
      <c r="X30" s="7" t="s">
        <v>177</v>
      </c>
      <c r="Y30" s="7" t="s">
        <v>26</v>
      </c>
      <c r="Z30" s="8" t="s">
        <v>23</v>
      </c>
      <c r="AA30" s="8">
        <v>5.8</v>
      </c>
      <c r="AB30" s="8">
        <v>6</v>
      </c>
      <c r="AC30" s="8">
        <v>6.2</v>
      </c>
      <c r="AD30" s="8">
        <v>5.7</v>
      </c>
      <c r="AE30" s="8">
        <v>9.5</v>
      </c>
      <c r="AF30" s="8">
        <v>10.08</v>
      </c>
      <c r="AG30" s="8">
        <v>3.1</v>
      </c>
      <c r="AH30" s="8"/>
      <c r="AI30" s="20">
        <f t="shared" si="4"/>
        <v>11.8</v>
      </c>
      <c r="AJ30" s="20">
        <f t="shared" si="5"/>
        <v>34.480000000000004</v>
      </c>
    </row>
    <row r="31" spans="1:36" ht="15.75" customHeight="1" x14ac:dyDescent="0.2">
      <c r="A31" s="6"/>
      <c r="B31" s="7" t="s">
        <v>95</v>
      </c>
      <c r="C31" s="7" t="s">
        <v>77</v>
      </c>
      <c r="D31" s="8" t="s">
        <v>23</v>
      </c>
      <c r="E31" s="8">
        <v>5.4</v>
      </c>
      <c r="F31" s="8">
        <v>5.9</v>
      </c>
      <c r="G31" s="8">
        <v>6.2</v>
      </c>
      <c r="H31" s="8">
        <v>6.3</v>
      </c>
      <c r="I31" s="8">
        <v>8.6999999999999993</v>
      </c>
      <c r="J31" s="8">
        <v>10.62</v>
      </c>
      <c r="K31" s="8">
        <v>5.0999999999999996</v>
      </c>
      <c r="L31" s="8"/>
      <c r="M31" s="8">
        <f t="shared" si="0"/>
        <v>12.099999999999998</v>
      </c>
      <c r="N31" s="8">
        <f t="shared" si="1"/>
        <v>36.519999999999996</v>
      </c>
      <c r="O31" s="9">
        <f>N30+N31</f>
        <v>56.16</v>
      </c>
      <c r="X31" s="4" t="s">
        <v>178</v>
      </c>
      <c r="Y31" s="4" t="s">
        <v>26</v>
      </c>
      <c r="Z31" s="4" t="s">
        <v>22</v>
      </c>
      <c r="AA31" s="4">
        <v>5.3</v>
      </c>
      <c r="AB31" s="4">
        <v>5.2</v>
      </c>
      <c r="AC31" s="4">
        <v>5.2</v>
      </c>
      <c r="AD31" s="4">
        <v>5</v>
      </c>
      <c r="AE31" s="4">
        <v>9.6</v>
      </c>
      <c r="AF31" s="4">
        <v>9.43</v>
      </c>
      <c r="AG31" s="4"/>
      <c r="AH31" s="4">
        <v>2</v>
      </c>
      <c r="AI31" s="19">
        <f t="shared" si="4"/>
        <v>10.399999999999999</v>
      </c>
      <c r="AJ31" s="19">
        <f t="shared" si="5"/>
        <v>27.43</v>
      </c>
    </row>
    <row r="32" spans="1:36" ht="15.75" customHeight="1" x14ac:dyDescent="0.2">
      <c r="A32" s="3">
        <f>A30+1</f>
        <v>16</v>
      </c>
      <c r="B32" s="4" t="s">
        <v>215</v>
      </c>
      <c r="C32" s="4" t="s">
        <v>33</v>
      </c>
      <c r="D32" s="10" t="s">
        <v>22</v>
      </c>
      <c r="E32" s="4">
        <v>4</v>
      </c>
      <c r="F32" s="4">
        <v>4.3</v>
      </c>
      <c r="G32" s="4">
        <v>4.2</v>
      </c>
      <c r="H32" s="4">
        <v>3.5</v>
      </c>
      <c r="I32" s="4">
        <v>5.7</v>
      </c>
      <c r="J32" s="4">
        <v>5.85</v>
      </c>
      <c r="K32" s="4"/>
      <c r="L32" s="4"/>
      <c r="M32" s="4">
        <f t="shared" si="0"/>
        <v>8.1999999999999993</v>
      </c>
      <c r="N32" s="4">
        <f t="shared" si="1"/>
        <v>19.75</v>
      </c>
      <c r="O32" s="5">
        <f>N32+N33</f>
        <v>55.44</v>
      </c>
      <c r="P32" s="1" t="str">
        <f>B32</f>
        <v>Vid Vratarić</v>
      </c>
      <c r="Q32" s="1" t="str">
        <f>C32</f>
        <v>ŠD Moste</v>
      </c>
      <c r="R32" s="1">
        <f>O32</f>
        <v>55.44</v>
      </c>
      <c r="X32" s="7" t="s">
        <v>178</v>
      </c>
      <c r="Y32" s="7" t="s">
        <v>26</v>
      </c>
      <c r="Z32" s="8" t="s">
        <v>23</v>
      </c>
      <c r="AA32" s="8">
        <v>5.2</v>
      </c>
      <c r="AB32" s="8">
        <v>5.3</v>
      </c>
      <c r="AC32" s="8">
        <v>5.5</v>
      </c>
      <c r="AD32" s="8">
        <v>5.4</v>
      </c>
      <c r="AE32" s="8">
        <v>9.6999999999999993</v>
      </c>
      <c r="AF32" s="8">
        <v>9.4600000000000009</v>
      </c>
      <c r="AG32" s="8">
        <v>3.3</v>
      </c>
      <c r="AH32" s="8"/>
      <c r="AI32" s="20">
        <f t="shared" si="4"/>
        <v>10.7</v>
      </c>
      <c r="AJ32" s="20">
        <f t="shared" si="5"/>
        <v>33.159999999999997</v>
      </c>
    </row>
    <row r="33" spans="1:34" ht="15.75" customHeight="1" x14ac:dyDescent="0.2">
      <c r="A33" s="6"/>
      <c r="B33" s="7" t="s">
        <v>215</v>
      </c>
      <c r="C33" s="7" t="s">
        <v>33</v>
      </c>
      <c r="D33" s="13" t="s">
        <v>23</v>
      </c>
      <c r="E33" s="8">
        <v>5.4</v>
      </c>
      <c r="F33" s="8">
        <v>5.7</v>
      </c>
      <c r="G33" s="8">
        <v>5.8</v>
      </c>
      <c r="H33" s="8">
        <v>5.6</v>
      </c>
      <c r="I33" s="8">
        <v>9.6999999999999993</v>
      </c>
      <c r="J33" s="8">
        <v>9.39</v>
      </c>
      <c r="K33" s="8">
        <v>5.3</v>
      </c>
      <c r="L33" s="8"/>
      <c r="M33" s="8">
        <f t="shared" si="0"/>
        <v>11.3</v>
      </c>
      <c r="N33" s="8">
        <f t="shared" si="1"/>
        <v>35.69</v>
      </c>
      <c r="O33" s="9">
        <f>N32+N33</f>
        <v>55.44</v>
      </c>
    </row>
    <row r="34" spans="1:34" ht="15.75" customHeight="1" x14ac:dyDescent="0.2">
      <c r="A34" s="3">
        <f>A32+1</f>
        <v>17</v>
      </c>
      <c r="B34" s="32" t="s">
        <v>155</v>
      </c>
      <c r="C34" s="4" t="s">
        <v>33</v>
      </c>
      <c r="D34" s="4" t="s">
        <v>22</v>
      </c>
      <c r="E34" s="4">
        <v>5.0999999999999996</v>
      </c>
      <c r="F34" s="4">
        <v>5.6</v>
      </c>
      <c r="G34" s="4">
        <v>5.8</v>
      </c>
      <c r="H34" s="4">
        <v>5.2</v>
      </c>
      <c r="I34" s="4">
        <v>9.1999999999999993</v>
      </c>
      <c r="J34" s="4">
        <v>10.050000000000001</v>
      </c>
      <c r="K34" s="4"/>
      <c r="L34" s="4"/>
      <c r="M34" s="4">
        <f t="shared" ref="M34:M65" si="6">SUM(E34:H34)-MIN(E34:H34)-MAX(E34:H34)</f>
        <v>10.8</v>
      </c>
      <c r="N34" s="4">
        <f t="shared" ref="N34:N65" si="7">IF(M34+SUM(I34:K34)-L34 &lt; 0,0,M34+SUM(I34:K34)-L34)</f>
        <v>30.05</v>
      </c>
      <c r="O34" s="5">
        <f>N34+N35</f>
        <v>52.07</v>
      </c>
      <c r="P34" s="1" t="str">
        <f>B34</f>
        <v>Nik Zajec</v>
      </c>
      <c r="Q34" s="1" t="str">
        <f>C34</f>
        <v>ŠD Moste</v>
      </c>
      <c r="R34" s="1">
        <f>O34</f>
        <v>52.07</v>
      </c>
      <c r="X34" s="16" t="s">
        <v>29</v>
      </c>
      <c r="Y34" s="16" t="s">
        <v>18</v>
      </c>
      <c r="Z34" s="16" t="s">
        <v>19</v>
      </c>
      <c r="AA34" s="21"/>
      <c r="AB34" s="16" t="s">
        <v>30</v>
      </c>
      <c r="AC34" s="16">
        <f>AJ21</f>
        <v>29.979999999999997</v>
      </c>
      <c r="AD34" s="16">
        <f>AJ23</f>
        <v>9.0500000000000007</v>
      </c>
      <c r="AE34" s="16">
        <f>AJ25</f>
        <v>36.06</v>
      </c>
      <c r="AF34" s="16">
        <f>AJ27</f>
        <v>30.349999999999994</v>
      </c>
      <c r="AG34" s="16">
        <f>AJ29</f>
        <v>7.9799999999999986</v>
      </c>
      <c r="AH34" s="16">
        <f>AJ31</f>
        <v>27.43</v>
      </c>
    </row>
    <row r="35" spans="1:34" ht="15.75" customHeight="1" x14ac:dyDescent="0.2">
      <c r="A35" s="6"/>
      <c r="B35" s="33" t="s">
        <v>155</v>
      </c>
      <c r="C35" s="7" t="s">
        <v>33</v>
      </c>
      <c r="D35" s="8" t="s">
        <v>23</v>
      </c>
      <c r="E35" s="8">
        <v>3.6</v>
      </c>
      <c r="F35" s="8">
        <v>3.7</v>
      </c>
      <c r="G35" s="8">
        <v>3.6</v>
      </c>
      <c r="H35" s="8">
        <v>3.3</v>
      </c>
      <c r="I35" s="8">
        <v>6</v>
      </c>
      <c r="J35" s="8">
        <v>6.12</v>
      </c>
      <c r="K35" s="8">
        <v>2.7</v>
      </c>
      <c r="L35" s="8"/>
      <c r="M35" s="8">
        <f t="shared" si="6"/>
        <v>7.1999999999999984</v>
      </c>
      <c r="N35" s="8">
        <f t="shared" si="7"/>
        <v>22.02</v>
      </c>
      <c r="O35" s="9">
        <f>N34+N35</f>
        <v>52.07</v>
      </c>
      <c r="X35" s="1" t="str">
        <f>Y21</f>
        <v>ŠD Partizan Renče</v>
      </c>
      <c r="Y35" s="1">
        <f>LARGE(AC34:AH34,1)+LARGE(AC34:AH34,2)+LARGE(AC34:AH34,3)+LARGE(AC34:AH34,4)</f>
        <v>123.82</v>
      </c>
      <c r="Z35" s="1">
        <f>LARGE(AC35:AH35,1)+LARGE(AC35:AH35,2)+LARGE(AC35:AH35,3)+LARGE(AC35:AH35,4)</f>
        <v>143.38999999999999</v>
      </c>
      <c r="AB35" s="16" t="s">
        <v>31</v>
      </c>
      <c r="AC35" s="16">
        <f>AJ22</f>
        <v>11.41</v>
      </c>
      <c r="AD35" s="16">
        <f>AJ24</f>
        <v>17.62</v>
      </c>
      <c r="AE35" s="16">
        <f>AJ26</f>
        <v>41.42</v>
      </c>
      <c r="AF35" s="16">
        <f>AJ28</f>
        <v>34.33</v>
      </c>
      <c r="AG35" s="16">
        <f>AJ30</f>
        <v>34.480000000000004</v>
      </c>
      <c r="AH35" s="16">
        <f>AJ32</f>
        <v>33.159999999999997</v>
      </c>
    </row>
    <row r="36" spans="1:34" ht="15.75" customHeight="1" x14ac:dyDescent="0.2">
      <c r="A36" s="3">
        <f>A34+1</f>
        <v>18</v>
      </c>
      <c r="B36" s="4" t="s">
        <v>97</v>
      </c>
      <c r="C36" s="4" t="s">
        <v>33</v>
      </c>
      <c r="D36" s="10" t="s">
        <v>22</v>
      </c>
      <c r="E36" s="10">
        <v>6.2</v>
      </c>
      <c r="F36" s="10">
        <v>6.4</v>
      </c>
      <c r="G36" s="10">
        <v>6.4</v>
      </c>
      <c r="H36" s="10">
        <v>6</v>
      </c>
      <c r="I36" s="10">
        <v>9.5</v>
      </c>
      <c r="J36" s="10">
        <v>11.69</v>
      </c>
      <c r="K36" s="10"/>
      <c r="L36" s="10"/>
      <c r="M36" s="11">
        <f t="shared" si="6"/>
        <v>12.6</v>
      </c>
      <c r="N36" s="11">
        <f t="shared" si="7"/>
        <v>33.79</v>
      </c>
      <c r="O36" s="12">
        <f>N36+N37</f>
        <v>46.37</v>
      </c>
      <c r="P36" s="1" t="str">
        <f>B36</f>
        <v>Sergej Aškerc</v>
      </c>
      <c r="Q36" s="1" t="str">
        <f>C36</f>
        <v>ŠD Moste</v>
      </c>
      <c r="R36" s="1">
        <f>O36</f>
        <v>46.37</v>
      </c>
    </row>
    <row r="37" spans="1:34" ht="15.75" customHeight="1" x14ac:dyDescent="0.2">
      <c r="A37" s="6"/>
      <c r="B37" s="7" t="s">
        <v>97</v>
      </c>
      <c r="C37" s="7" t="s">
        <v>33</v>
      </c>
      <c r="D37" s="13" t="s">
        <v>23</v>
      </c>
      <c r="E37" s="13">
        <v>2</v>
      </c>
      <c r="F37" s="13">
        <v>2.1</v>
      </c>
      <c r="G37" s="13">
        <v>2</v>
      </c>
      <c r="H37" s="13">
        <v>1.9</v>
      </c>
      <c r="I37" s="13">
        <v>3</v>
      </c>
      <c r="J37" s="13">
        <v>3.68</v>
      </c>
      <c r="K37" s="13">
        <v>1.9</v>
      </c>
      <c r="L37" s="13"/>
      <c r="M37" s="14">
        <f t="shared" si="6"/>
        <v>3.9999999999999996</v>
      </c>
      <c r="N37" s="14">
        <f t="shared" si="7"/>
        <v>12.58</v>
      </c>
      <c r="O37" s="15">
        <f>N36+N37</f>
        <v>46.37</v>
      </c>
      <c r="P37" s="1" t="s">
        <v>24</v>
      </c>
      <c r="Q37" s="1" t="s">
        <v>24</v>
      </c>
    </row>
    <row r="38" spans="1:34" ht="15.75" customHeight="1" x14ac:dyDescent="0.2">
      <c r="A38" s="3">
        <f>A36+1</f>
        <v>19</v>
      </c>
      <c r="B38" s="4" t="s">
        <v>177</v>
      </c>
      <c r="C38" s="4" t="s">
        <v>26</v>
      </c>
      <c r="D38" s="4" t="s">
        <v>22</v>
      </c>
      <c r="E38" s="4">
        <v>2.5</v>
      </c>
      <c r="F38" s="4">
        <v>3</v>
      </c>
      <c r="G38" s="4">
        <v>3.2</v>
      </c>
      <c r="H38" s="4">
        <v>3.1</v>
      </c>
      <c r="I38" s="4">
        <v>4.9000000000000004</v>
      </c>
      <c r="J38" s="4">
        <v>4.9800000000000004</v>
      </c>
      <c r="K38" s="4"/>
      <c r="L38" s="4">
        <v>8</v>
      </c>
      <c r="M38" s="4">
        <f t="shared" si="6"/>
        <v>6.0999999999999988</v>
      </c>
      <c r="N38" s="4">
        <f t="shared" si="7"/>
        <v>7.98</v>
      </c>
      <c r="O38" s="5">
        <f>N38+N39</f>
        <v>42.460000000000008</v>
      </c>
      <c r="P38" s="1" t="str">
        <f>B38</f>
        <v>Rok Vidić</v>
      </c>
      <c r="Q38" s="1" t="str">
        <f>C38</f>
        <v>ŠD Partizan Renče</v>
      </c>
      <c r="R38" s="1">
        <f>O38</f>
        <v>42.460000000000008</v>
      </c>
    </row>
    <row r="39" spans="1:34" ht="12.75" x14ac:dyDescent="0.2">
      <c r="A39" s="6"/>
      <c r="B39" s="7" t="s">
        <v>177</v>
      </c>
      <c r="C39" s="7" t="s">
        <v>26</v>
      </c>
      <c r="D39" s="8" t="s">
        <v>23</v>
      </c>
      <c r="E39" s="8">
        <v>5.8</v>
      </c>
      <c r="F39" s="8">
        <v>6</v>
      </c>
      <c r="G39" s="8">
        <v>6.2</v>
      </c>
      <c r="H39" s="8">
        <v>5.7</v>
      </c>
      <c r="I39" s="8">
        <v>9.5</v>
      </c>
      <c r="J39" s="8">
        <v>10.08</v>
      </c>
      <c r="K39" s="8">
        <v>3.1</v>
      </c>
      <c r="L39" s="8"/>
      <c r="M39" s="8">
        <f t="shared" si="6"/>
        <v>11.8</v>
      </c>
      <c r="N39" s="8">
        <f t="shared" si="7"/>
        <v>34.480000000000004</v>
      </c>
      <c r="O39" s="9">
        <f>N38+N39</f>
        <v>42.460000000000008</v>
      </c>
    </row>
    <row r="40" spans="1:34" ht="12.75" x14ac:dyDescent="0.2">
      <c r="A40" s="3">
        <f>A38+1</f>
        <v>20</v>
      </c>
      <c r="B40" s="4" t="s">
        <v>175</v>
      </c>
      <c r="C40" s="4" t="s">
        <v>26</v>
      </c>
      <c r="D40" s="4" t="s">
        <v>22</v>
      </c>
      <c r="E40" s="4">
        <v>6.5</v>
      </c>
      <c r="F40" s="4">
        <v>6.9</v>
      </c>
      <c r="G40" s="4">
        <v>6.3</v>
      </c>
      <c r="H40" s="4">
        <v>6.5</v>
      </c>
      <c r="I40" s="4">
        <v>9</v>
      </c>
      <c r="J40" s="4">
        <v>9.98</v>
      </c>
      <c r="K40" s="4"/>
      <c r="L40" s="4">
        <v>2</v>
      </c>
      <c r="M40" s="4">
        <f t="shared" si="6"/>
        <v>12.999999999999998</v>
      </c>
      <c r="N40" s="4">
        <f t="shared" si="7"/>
        <v>29.979999999999997</v>
      </c>
      <c r="O40" s="5">
        <f>N40+N41</f>
        <v>41.39</v>
      </c>
      <c r="P40" s="1" t="str">
        <f>B40</f>
        <v>Emanuel Petrovič</v>
      </c>
      <c r="Q40" s="1" t="str">
        <f>C40</f>
        <v>ŠD Partizan Renče</v>
      </c>
      <c r="R40" s="1">
        <f>O40</f>
        <v>41.39</v>
      </c>
    </row>
    <row r="41" spans="1:34" ht="12.75" x14ac:dyDescent="0.2">
      <c r="A41" s="6"/>
      <c r="B41" s="7" t="s">
        <v>175</v>
      </c>
      <c r="C41" s="7" t="s">
        <v>26</v>
      </c>
      <c r="D41" s="8" t="s">
        <v>23</v>
      </c>
      <c r="E41" s="8">
        <v>1.9</v>
      </c>
      <c r="F41" s="8">
        <v>2.1</v>
      </c>
      <c r="G41" s="8">
        <v>1.8</v>
      </c>
      <c r="H41" s="8">
        <v>1.9</v>
      </c>
      <c r="I41" s="8">
        <v>2.9</v>
      </c>
      <c r="J41" s="8">
        <v>3.01</v>
      </c>
      <c r="K41" s="8">
        <v>1.7</v>
      </c>
      <c r="L41" s="8"/>
      <c r="M41" s="8">
        <f t="shared" si="6"/>
        <v>3.7999999999999994</v>
      </c>
      <c r="N41" s="8">
        <f t="shared" si="7"/>
        <v>11.41</v>
      </c>
      <c r="O41" s="9">
        <f>N40+N41</f>
        <v>41.39</v>
      </c>
    </row>
    <row r="42" spans="1:34" ht="12.75" x14ac:dyDescent="0.2">
      <c r="A42" s="3">
        <f>A40+1</f>
        <v>21</v>
      </c>
      <c r="B42" s="4" t="s">
        <v>154</v>
      </c>
      <c r="C42" s="4" t="s">
        <v>60</v>
      </c>
      <c r="D42" s="10" t="s">
        <v>22</v>
      </c>
      <c r="E42" s="10">
        <v>3.7</v>
      </c>
      <c r="F42" s="10">
        <v>3.6</v>
      </c>
      <c r="G42" s="10">
        <v>3.4</v>
      </c>
      <c r="H42" s="10">
        <v>3.4</v>
      </c>
      <c r="I42" s="10">
        <v>5.6</v>
      </c>
      <c r="J42" s="10">
        <v>5.81</v>
      </c>
      <c r="K42" s="10"/>
      <c r="L42" s="10">
        <v>4</v>
      </c>
      <c r="M42" s="11">
        <f t="shared" si="6"/>
        <v>7.0000000000000009</v>
      </c>
      <c r="N42" s="11">
        <f t="shared" si="7"/>
        <v>14.41</v>
      </c>
      <c r="O42" s="12">
        <f>N42+N43</f>
        <v>34.81</v>
      </c>
      <c r="P42" s="1" t="str">
        <f>B42</f>
        <v>Arne Golobič</v>
      </c>
      <c r="Q42" s="1" t="str">
        <f>C42</f>
        <v>ŠD Matrica GYM</v>
      </c>
      <c r="R42" s="1">
        <f>O42</f>
        <v>34.81</v>
      </c>
    </row>
    <row r="43" spans="1:34" ht="12.75" x14ac:dyDescent="0.2">
      <c r="A43" s="6"/>
      <c r="B43" s="7" t="s">
        <v>154</v>
      </c>
      <c r="C43" s="7" t="s">
        <v>60</v>
      </c>
      <c r="D43" s="13" t="s">
        <v>23</v>
      </c>
      <c r="E43" s="13">
        <v>3.2</v>
      </c>
      <c r="F43" s="13">
        <v>3.6</v>
      </c>
      <c r="G43" s="13">
        <v>3.3</v>
      </c>
      <c r="H43" s="13">
        <v>3.5</v>
      </c>
      <c r="I43" s="13">
        <v>5.5</v>
      </c>
      <c r="J43" s="13">
        <v>5.8</v>
      </c>
      <c r="K43" s="13">
        <v>2.2999999999999998</v>
      </c>
      <c r="L43" s="13"/>
      <c r="M43" s="14">
        <f t="shared" si="6"/>
        <v>6.8000000000000025</v>
      </c>
      <c r="N43" s="14">
        <f t="shared" si="7"/>
        <v>20.400000000000006</v>
      </c>
      <c r="O43" s="15">
        <f>N42+N43</f>
        <v>34.81</v>
      </c>
      <c r="P43" s="1" t="s">
        <v>24</v>
      </c>
      <c r="Q43" s="1" t="s">
        <v>24</v>
      </c>
    </row>
    <row r="44" spans="1:34" ht="12.75" x14ac:dyDescent="0.2">
      <c r="A44" s="3">
        <f>A42+1</f>
        <v>22</v>
      </c>
      <c r="B44" s="32" t="s">
        <v>124</v>
      </c>
      <c r="C44" s="4" t="s">
        <v>26</v>
      </c>
      <c r="D44" s="10" t="s">
        <v>22</v>
      </c>
      <c r="E44" s="4">
        <v>3</v>
      </c>
      <c r="F44" s="4">
        <v>2.9</v>
      </c>
      <c r="G44" s="4">
        <v>3.1</v>
      </c>
      <c r="H44" s="4">
        <v>3</v>
      </c>
      <c r="I44" s="4">
        <v>4.4000000000000004</v>
      </c>
      <c r="J44" s="4">
        <v>4.6500000000000004</v>
      </c>
      <c r="K44" s="4"/>
      <c r="L44" s="4">
        <v>6</v>
      </c>
      <c r="M44" s="11">
        <f t="shared" si="6"/>
        <v>6</v>
      </c>
      <c r="N44" s="11">
        <f t="shared" si="7"/>
        <v>9.0500000000000007</v>
      </c>
      <c r="O44" s="12">
        <f>N44+N45</f>
        <v>26.67</v>
      </c>
      <c r="P44" s="1" t="str">
        <f>B44</f>
        <v>Jan Terčič</v>
      </c>
      <c r="Q44" s="1" t="str">
        <f>C44</f>
        <v>ŠD Partizan Renče</v>
      </c>
      <c r="R44" s="1">
        <f>O44</f>
        <v>26.67</v>
      </c>
    </row>
    <row r="45" spans="1:34" ht="12.75" x14ac:dyDescent="0.2">
      <c r="A45" s="6"/>
      <c r="B45" s="7" t="s">
        <v>124</v>
      </c>
      <c r="C45" s="7" t="s">
        <v>26</v>
      </c>
      <c r="D45" s="13" t="s">
        <v>23</v>
      </c>
      <c r="E45" s="8">
        <v>3</v>
      </c>
      <c r="F45" s="8">
        <v>3</v>
      </c>
      <c r="G45" s="8">
        <v>2.9</v>
      </c>
      <c r="H45" s="8">
        <v>3</v>
      </c>
      <c r="I45" s="8">
        <v>4.7</v>
      </c>
      <c r="J45" s="8">
        <v>4.62</v>
      </c>
      <c r="K45" s="8">
        <v>2.2999999999999998</v>
      </c>
      <c r="L45" s="8"/>
      <c r="M45" s="14">
        <f t="shared" si="6"/>
        <v>6</v>
      </c>
      <c r="N45" s="14">
        <f t="shared" si="7"/>
        <v>17.62</v>
      </c>
      <c r="O45" s="15">
        <f>N44+N45</f>
        <v>26.67</v>
      </c>
    </row>
    <row r="46" spans="1:34" ht="12.75" x14ac:dyDescent="0.2">
      <c r="A46" s="3">
        <f>A44+1</f>
        <v>23</v>
      </c>
      <c r="B46" s="4" t="s">
        <v>213</v>
      </c>
      <c r="C46" s="4" t="s">
        <v>60</v>
      </c>
      <c r="D46" s="10" t="s">
        <v>22</v>
      </c>
      <c r="E46" s="4">
        <v>0.8</v>
      </c>
      <c r="F46" s="4">
        <v>0.8</v>
      </c>
      <c r="G46" s="4">
        <v>0.8</v>
      </c>
      <c r="H46" s="4">
        <v>0.8</v>
      </c>
      <c r="I46" s="4">
        <v>1</v>
      </c>
      <c r="J46" s="4">
        <v>1.25</v>
      </c>
      <c r="K46" s="4"/>
      <c r="L46" s="4">
        <v>2</v>
      </c>
      <c r="M46" s="4">
        <f t="shared" si="6"/>
        <v>1.6000000000000003</v>
      </c>
      <c r="N46" s="4">
        <f t="shared" si="7"/>
        <v>1.8500000000000005</v>
      </c>
      <c r="O46" s="5">
        <f>N46+N47</f>
        <v>6.2000000000000011</v>
      </c>
      <c r="P46" s="1" t="str">
        <f>B46</f>
        <v>Mark Cvilak</v>
      </c>
      <c r="Q46" s="1" t="str">
        <f>C46</f>
        <v>ŠD Matrica GYM</v>
      </c>
      <c r="R46" s="1">
        <f>O46</f>
        <v>6.2000000000000011</v>
      </c>
    </row>
    <row r="47" spans="1:34" ht="12.75" x14ac:dyDescent="0.2">
      <c r="A47" s="6"/>
      <c r="B47" s="7" t="s">
        <v>213</v>
      </c>
      <c r="C47" s="7" t="s">
        <v>60</v>
      </c>
      <c r="D47" s="13" t="s">
        <v>23</v>
      </c>
      <c r="E47" s="8">
        <v>0.8</v>
      </c>
      <c r="F47" s="8">
        <v>0.8</v>
      </c>
      <c r="G47" s="8">
        <v>0.8</v>
      </c>
      <c r="H47" s="8">
        <v>0.8</v>
      </c>
      <c r="I47" s="8">
        <v>0.9</v>
      </c>
      <c r="J47" s="8">
        <v>1.25</v>
      </c>
      <c r="K47" s="8">
        <v>0.6</v>
      </c>
      <c r="L47" s="8"/>
      <c r="M47" s="8">
        <f t="shared" si="6"/>
        <v>1.6000000000000003</v>
      </c>
      <c r="N47" s="8">
        <f t="shared" si="7"/>
        <v>4.3500000000000005</v>
      </c>
      <c r="O47" s="9">
        <f>N46+N47</f>
        <v>6.2000000000000011</v>
      </c>
    </row>
    <row r="48" spans="1:34" ht="12.75" x14ac:dyDescent="0.2">
      <c r="A48" s="3">
        <f>A46+1</f>
        <v>24</v>
      </c>
      <c r="B48" s="4" t="s">
        <v>123</v>
      </c>
      <c r="C48" s="4" t="s">
        <v>60</v>
      </c>
      <c r="D48" s="4" t="s">
        <v>22</v>
      </c>
      <c r="E48" s="4">
        <v>0.6</v>
      </c>
      <c r="F48" s="4">
        <v>0.5</v>
      </c>
      <c r="G48" s="4">
        <v>0.6</v>
      </c>
      <c r="H48" s="4">
        <v>0.6</v>
      </c>
      <c r="I48" s="4">
        <v>1</v>
      </c>
      <c r="J48" s="4">
        <v>0.85</v>
      </c>
      <c r="K48" s="4"/>
      <c r="L48" s="4">
        <v>6</v>
      </c>
      <c r="M48" s="4">
        <f t="shared" si="6"/>
        <v>1.2000000000000002</v>
      </c>
      <c r="N48" s="4">
        <f t="shared" si="7"/>
        <v>0</v>
      </c>
      <c r="O48" s="5">
        <f>N48+N49</f>
        <v>3.6100000000000003</v>
      </c>
      <c r="P48" s="1" t="str">
        <f>B48</f>
        <v>Matic Hafner</v>
      </c>
      <c r="Q48" s="1" t="str">
        <f>C48</f>
        <v>ŠD Matrica GYM</v>
      </c>
      <c r="R48" s="1">
        <f>O48</f>
        <v>3.6100000000000003</v>
      </c>
    </row>
    <row r="49" spans="1:18" ht="12.75" x14ac:dyDescent="0.2">
      <c r="A49" s="6"/>
      <c r="B49" s="7" t="s">
        <v>123</v>
      </c>
      <c r="C49" s="7" t="s">
        <v>60</v>
      </c>
      <c r="D49" s="8" t="s">
        <v>23</v>
      </c>
      <c r="E49" s="8">
        <v>0.7</v>
      </c>
      <c r="F49" s="8">
        <v>0.7</v>
      </c>
      <c r="G49" s="8">
        <v>0.5</v>
      </c>
      <c r="H49" s="8">
        <v>0.5</v>
      </c>
      <c r="I49" s="8">
        <v>0.9</v>
      </c>
      <c r="J49" s="8">
        <v>0.91</v>
      </c>
      <c r="K49" s="8">
        <v>0.6</v>
      </c>
      <c r="L49" s="8"/>
      <c r="M49" s="8">
        <f t="shared" si="6"/>
        <v>1.2</v>
      </c>
      <c r="N49" s="8">
        <f t="shared" si="7"/>
        <v>3.6100000000000003</v>
      </c>
      <c r="O49" s="9">
        <f>N48+N49</f>
        <v>3.6100000000000003</v>
      </c>
    </row>
    <row r="50" spans="1:18" ht="12.75" x14ac:dyDescent="0.2">
      <c r="A50" s="3">
        <f>A48+1</f>
        <v>25</v>
      </c>
      <c r="B50" s="4" t="s">
        <v>216</v>
      </c>
      <c r="C50" s="4" t="s">
        <v>28</v>
      </c>
      <c r="D50" s="10" t="s">
        <v>22</v>
      </c>
      <c r="E50" s="10"/>
      <c r="F50" s="10"/>
      <c r="G50" s="10"/>
      <c r="H50" s="10"/>
      <c r="I50" s="10"/>
      <c r="J50" s="10"/>
      <c r="K50" s="10"/>
      <c r="L50" s="10"/>
      <c r="M50" s="11">
        <f t="shared" si="6"/>
        <v>0</v>
      </c>
      <c r="N50" s="11">
        <f t="shared" si="7"/>
        <v>0</v>
      </c>
      <c r="O50" s="12">
        <f>N50+N51</f>
        <v>0</v>
      </c>
      <c r="P50" s="1" t="str">
        <f>B50</f>
        <v>Feliks Noterzberg</v>
      </c>
      <c r="Q50" s="1" t="str">
        <f>C50</f>
        <v>ŠD Šentilj</v>
      </c>
      <c r="R50" s="1">
        <f>O50</f>
        <v>0</v>
      </c>
    </row>
    <row r="51" spans="1:18" ht="12.75" x14ac:dyDescent="0.2">
      <c r="A51" s="6"/>
      <c r="B51" s="7" t="s">
        <v>216</v>
      </c>
      <c r="C51" s="7" t="s">
        <v>28</v>
      </c>
      <c r="D51" s="13" t="s">
        <v>23</v>
      </c>
      <c r="E51" s="13"/>
      <c r="F51" s="13"/>
      <c r="G51" s="13"/>
      <c r="H51" s="13"/>
      <c r="I51" s="13"/>
      <c r="J51" s="13"/>
      <c r="K51" s="13"/>
      <c r="L51" s="13"/>
      <c r="M51" s="14">
        <f t="shared" si="6"/>
        <v>0</v>
      </c>
      <c r="N51" s="14">
        <f t="shared" si="7"/>
        <v>0</v>
      </c>
      <c r="O51" s="15">
        <f>N50+N51</f>
        <v>0</v>
      </c>
      <c r="P51" s="1" t="s">
        <v>24</v>
      </c>
      <c r="Q51" s="1" t="s">
        <v>24</v>
      </c>
    </row>
    <row r="52" spans="1:18" ht="12.75" x14ac:dyDescent="0.2">
      <c r="A52" s="3">
        <f>A50+1</f>
        <v>26</v>
      </c>
      <c r="B52" s="32"/>
      <c r="C52" s="4"/>
      <c r="D52" s="10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6"/>
        <v>0</v>
      </c>
      <c r="N52" s="4">
        <f t="shared" si="7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13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6"/>
        <v>0</v>
      </c>
      <c r="N53" s="8">
        <f t="shared" si="7"/>
        <v>0</v>
      </c>
      <c r="O53" s="9">
        <f>N52+N53</f>
        <v>0</v>
      </c>
    </row>
    <row r="54" spans="1:18" ht="12.75" x14ac:dyDescent="0.2">
      <c r="A54" s="3">
        <f>A52+1</f>
        <v>27</v>
      </c>
      <c r="B54" s="32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6"/>
        <v>0</v>
      </c>
      <c r="N54" s="4">
        <f t="shared" si="7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6"/>
        <v>0</v>
      </c>
      <c r="N55" s="8">
        <f t="shared" si="7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10" t="s">
        <v>22</v>
      </c>
      <c r="E56" s="10"/>
      <c r="F56" s="10"/>
      <c r="G56" s="10"/>
      <c r="H56" s="10"/>
      <c r="I56" s="10"/>
      <c r="J56" s="10"/>
      <c r="K56" s="10"/>
      <c r="L56" s="10"/>
      <c r="M56" s="11">
        <f t="shared" si="6"/>
        <v>0</v>
      </c>
      <c r="N56" s="11">
        <f t="shared" si="7"/>
        <v>0</v>
      </c>
      <c r="O56" s="12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13" t="s">
        <v>23</v>
      </c>
      <c r="E57" s="13"/>
      <c r="F57" s="13"/>
      <c r="G57" s="13"/>
      <c r="H57" s="13"/>
      <c r="I57" s="13"/>
      <c r="J57" s="13"/>
      <c r="K57" s="13"/>
      <c r="L57" s="13"/>
      <c r="M57" s="14">
        <f t="shared" si="6"/>
        <v>0</v>
      </c>
      <c r="N57" s="14">
        <f t="shared" si="7"/>
        <v>0</v>
      </c>
      <c r="O57" s="15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6"/>
        <v>0</v>
      </c>
      <c r="N58" s="4">
        <f t="shared" si="7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6"/>
        <v>0</v>
      </c>
      <c r="N59" s="8">
        <f t="shared" si="7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10"/>
      <c r="F60" s="10"/>
      <c r="G60" s="10"/>
      <c r="H60" s="10"/>
      <c r="I60" s="10"/>
      <c r="J60" s="10"/>
      <c r="K60" s="10"/>
      <c r="L60" s="10"/>
      <c r="M60" s="11">
        <f t="shared" si="6"/>
        <v>0</v>
      </c>
      <c r="N60" s="11">
        <f t="shared" si="7"/>
        <v>0</v>
      </c>
      <c r="O60" s="12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13"/>
      <c r="F61" s="13"/>
      <c r="G61" s="13"/>
      <c r="H61" s="13"/>
      <c r="I61" s="13"/>
      <c r="J61" s="13"/>
      <c r="K61" s="13"/>
      <c r="L61" s="13"/>
      <c r="M61" s="14">
        <f t="shared" si="6"/>
        <v>0</v>
      </c>
      <c r="N61" s="14">
        <f t="shared" si="7"/>
        <v>0</v>
      </c>
      <c r="O61" s="15">
        <f>N60+N61</f>
        <v>0</v>
      </c>
      <c r="P61" s="1" t="s">
        <v>24</v>
      </c>
      <c r="Q61" s="1" t="s">
        <v>24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6"/>
        <v>0</v>
      </c>
      <c r="N62" s="4">
        <f t="shared" si="7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6"/>
        <v>0</v>
      </c>
      <c r="N63" s="8">
        <f t="shared" si="7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6"/>
        <v>0</v>
      </c>
      <c r="N64" s="4">
        <f t="shared" si="7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6"/>
        <v>0</v>
      </c>
      <c r="N65" s="8">
        <f t="shared" si="7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8">SUM(E66:H66)-MIN(E66:H66)-MAX(E66:H66)</f>
        <v>0</v>
      </c>
      <c r="N66" s="4">
        <f t="shared" ref="N66:N97" si="9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8"/>
        <v>0</v>
      </c>
      <c r="N67" s="8">
        <f t="shared" si="9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8"/>
        <v>0</v>
      </c>
      <c r="N68" s="4">
        <f t="shared" si="9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8"/>
        <v>0</v>
      </c>
      <c r="N69" s="8">
        <f t="shared" si="9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8"/>
        <v>0</v>
      </c>
      <c r="N70" s="4">
        <f t="shared" si="9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8"/>
        <v>0</v>
      </c>
      <c r="N71" s="8">
        <f t="shared" si="9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8"/>
        <v>0</v>
      </c>
      <c r="N72" s="4">
        <f t="shared" si="9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8"/>
        <v>0</v>
      </c>
      <c r="N73" s="8">
        <f t="shared" si="9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8"/>
        <v>0</v>
      </c>
      <c r="N74" s="4">
        <f t="shared" si="9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8"/>
        <v>0</v>
      </c>
      <c r="N75" s="8">
        <f t="shared" si="9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8"/>
        <v>0</v>
      </c>
      <c r="N76" s="4">
        <f t="shared" si="9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8"/>
        <v>0</v>
      </c>
      <c r="N77" s="8">
        <f t="shared" si="9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8"/>
        <v>0</v>
      </c>
      <c r="N78" s="4">
        <f t="shared" si="9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8"/>
        <v>0</v>
      </c>
      <c r="N79" s="8">
        <f t="shared" si="9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8"/>
        <v>0</v>
      </c>
      <c r="N80" s="4">
        <f t="shared" si="9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8"/>
        <v>0</v>
      </c>
      <c r="N81" s="8">
        <f t="shared" si="9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8"/>
        <v>0</v>
      </c>
      <c r="N82" s="4">
        <f t="shared" si="9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8"/>
        <v>0</v>
      </c>
      <c r="N83" s="8">
        <f t="shared" si="9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8"/>
        <v>0</v>
      </c>
      <c r="N84" s="4">
        <f t="shared" si="9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8"/>
        <v>0</v>
      </c>
      <c r="N85" s="8">
        <f t="shared" si="9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8"/>
        <v>0</v>
      </c>
      <c r="N86" s="4">
        <f t="shared" si="9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8"/>
        <v>0</v>
      </c>
      <c r="N87" s="8">
        <f t="shared" si="9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8"/>
        <v>0</v>
      </c>
      <c r="N88" s="4">
        <f t="shared" si="9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8"/>
        <v>0</v>
      </c>
      <c r="N89" s="8">
        <f t="shared" si="9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8"/>
        <v>0</v>
      </c>
      <c r="N90" s="4">
        <f t="shared" si="9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8"/>
        <v>0</v>
      </c>
      <c r="N91" s="8">
        <f t="shared" si="9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8"/>
        <v>0</v>
      </c>
      <c r="N92" s="4">
        <f t="shared" si="9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8"/>
        <v>0</v>
      </c>
      <c r="N93" s="8">
        <f t="shared" si="9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8"/>
        <v>0</v>
      </c>
      <c r="N94" s="4">
        <f t="shared" si="9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8"/>
        <v>0</v>
      </c>
      <c r="N95" s="8">
        <f t="shared" si="9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8"/>
        <v>0</v>
      </c>
      <c r="N96" s="4">
        <f t="shared" si="9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8"/>
        <v>0</v>
      </c>
      <c r="N97" s="8">
        <f t="shared" si="9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8"/>
        <v>0</v>
      </c>
      <c r="N98" s="4">
        <f t="shared" ref="N98:N101" si="10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8"/>
        <v>0</v>
      </c>
      <c r="N99" s="8">
        <f t="shared" si="10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8"/>
        <v>0</v>
      </c>
      <c r="N100" s="4">
        <f t="shared" si="10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8"/>
        <v>0</v>
      </c>
      <c r="N101" s="8">
        <f t="shared" si="10"/>
        <v>0</v>
      </c>
      <c r="O101" s="9">
        <f>N100+N101</f>
        <v>0</v>
      </c>
    </row>
  </sheetData>
  <autoFilter ref="B1:R101" xr:uid="{00000000-0009-0000-0000-000005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T2:W4">
    <sortCondition descending="1" ref="W2:W4"/>
  </sortState>
  <pageMargins left="0.70866141732283472" right="0.70866141732283472" top="0.74803149606299213" bottom="0.74803149606299213" header="0.31496062992125984" footer="0.31496062992125984"/>
  <pageSetup paperSize="9" scale="25" fitToHeight="100" orientation="portrait" horizontalDpi="300" verticalDpi="300" r:id="rId1"/>
  <headerFooter>
    <oddHeader>&amp;C1. OP CELJA V SKOKIH NA VELIKI PROŽNI PONJAVI, Celje 1.10.2022&amp;RSDI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outlinePr summaryBelow="0" summaryRight="0"/>
    <pageSetUpPr fitToPage="1"/>
  </sheetPr>
  <dimension ref="A1:AJ101"/>
  <sheetViews>
    <sheetView workbookViewId="0">
      <selection activeCell="B16" sqref="B16:C16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22.2851562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8" customFormat="1" ht="15.75" customHeight="1" x14ac:dyDescent="0.2">
      <c r="A1" s="25" t="s">
        <v>100</v>
      </c>
      <c r="B1" s="25" t="s">
        <v>40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9" t="s">
        <v>17</v>
      </c>
      <c r="U1" s="29" t="s">
        <v>41</v>
      </c>
      <c r="V1" s="29" t="s">
        <v>42</v>
      </c>
      <c r="W1" s="29" t="s">
        <v>20</v>
      </c>
      <c r="X1" s="25"/>
      <c r="Y1" s="25"/>
      <c r="Z1" s="25"/>
      <c r="AA1" s="25"/>
    </row>
    <row r="2" spans="1:27" ht="15.75" customHeight="1" x14ac:dyDescent="0.2">
      <c r="A2" s="22">
        <v>1</v>
      </c>
      <c r="B2" s="32" t="s">
        <v>250</v>
      </c>
      <c r="C2" s="4" t="s">
        <v>221</v>
      </c>
      <c r="D2" s="4" t="s">
        <v>22</v>
      </c>
      <c r="E2" s="4">
        <v>7.9</v>
      </c>
      <c r="F2" s="4">
        <v>8.3000000000000007</v>
      </c>
      <c r="G2" s="4">
        <v>8.6999999999999993</v>
      </c>
      <c r="H2" s="4">
        <v>8.4</v>
      </c>
      <c r="I2" s="4">
        <v>9.6</v>
      </c>
      <c r="J2" s="4">
        <v>12.83</v>
      </c>
      <c r="K2" s="4"/>
      <c r="L2" s="4"/>
      <c r="M2" s="4">
        <f t="shared" ref="M2:M33" si="0">SUM(E2:H2)-MIN(E2:H2)-MAX(E2:H2)</f>
        <v>16.700000000000006</v>
      </c>
      <c r="N2" s="4">
        <f t="shared" ref="N2:N33" si="1">IF(M2+SUM(I2:K2)-L2 &lt; 0,0,M2+SUM(I2:K2)-L2)</f>
        <v>39.13000000000001</v>
      </c>
      <c r="O2" s="5">
        <f>N2+N3</f>
        <v>82.740000000000009</v>
      </c>
      <c r="P2" s="1" t="str">
        <f>B2</f>
        <v>Luna Eva Tepina</v>
      </c>
      <c r="Q2" s="1" t="str">
        <f>C2</f>
        <v>Sokol Bežigrad</v>
      </c>
      <c r="R2" s="1">
        <f>O2</f>
        <v>82.740000000000009</v>
      </c>
      <c r="S2">
        <v>1</v>
      </c>
      <c r="T2" s="1" t="s">
        <v>221</v>
      </c>
      <c r="U2" s="1">
        <v>101.33</v>
      </c>
      <c r="V2" s="1">
        <v>121.07</v>
      </c>
      <c r="W2" s="1">
        <f>U2+V2</f>
        <v>222.39999999999998</v>
      </c>
    </row>
    <row r="3" spans="1:27" ht="15.75" customHeight="1" x14ac:dyDescent="0.2">
      <c r="A3" s="6"/>
      <c r="B3" s="7" t="s">
        <v>250</v>
      </c>
      <c r="C3" s="7" t="s">
        <v>221</v>
      </c>
      <c r="D3" s="8" t="s">
        <v>23</v>
      </c>
      <c r="E3" s="8">
        <v>7.5</v>
      </c>
      <c r="F3" s="8">
        <v>7.9</v>
      </c>
      <c r="G3" s="8">
        <v>7.7</v>
      </c>
      <c r="H3" s="8">
        <v>7.7</v>
      </c>
      <c r="I3" s="8">
        <v>9.1</v>
      </c>
      <c r="J3" s="8">
        <v>12.71</v>
      </c>
      <c r="K3" s="8">
        <v>6.4</v>
      </c>
      <c r="L3" s="8"/>
      <c r="M3" s="8">
        <f t="shared" si="0"/>
        <v>15.4</v>
      </c>
      <c r="N3" s="8">
        <f t="shared" si="1"/>
        <v>43.61</v>
      </c>
      <c r="O3" s="9">
        <f>N2+N3</f>
        <v>82.740000000000009</v>
      </c>
      <c r="S3">
        <v>2</v>
      </c>
      <c r="T3" t="s">
        <v>26</v>
      </c>
      <c r="U3">
        <v>79.37</v>
      </c>
      <c r="V3">
        <v>120.06</v>
      </c>
      <c r="W3" s="1">
        <f>U3+V3</f>
        <v>199.43</v>
      </c>
    </row>
    <row r="4" spans="1:27" ht="15.75" customHeight="1" x14ac:dyDescent="0.2">
      <c r="A4" s="3">
        <v>2</v>
      </c>
      <c r="B4" s="32" t="s">
        <v>249</v>
      </c>
      <c r="C4" s="4" t="s">
        <v>221</v>
      </c>
      <c r="D4" s="4" t="s">
        <v>22</v>
      </c>
      <c r="E4" s="4">
        <v>8</v>
      </c>
      <c r="F4" s="4">
        <v>8</v>
      </c>
      <c r="G4" s="4">
        <v>7.7</v>
      </c>
      <c r="H4" s="4">
        <v>8.1</v>
      </c>
      <c r="I4" s="4">
        <v>9.5</v>
      </c>
      <c r="J4" s="4">
        <v>12.59</v>
      </c>
      <c r="K4" s="4"/>
      <c r="L4" s="4">
        <v>4</v>
      </c>
      <c r="M4" s="4">
        <f t="shared" si="0"/>
        <v>15.999999999999998</v>
      </c>
      <c r="N4" s="4">
        <f t="shared" si="1"/>
        <v>34.089999999999996</v>
      </c>
      <c r="O4" s="5">
        <f>N4+N5</f>
        <v>76.319999999999993</v>
      </c>
      <c r="P4" s="1" t="str">
        <f>B4</f>
        <v>Anja Winkler</v>
      </c>
      <c r="Q4" s="1" t="str">
        <f>C4</f>
        <v>Sokol Bežigrad</v>
      </c>
      <c r="R4" s="1">
        <f>O4</f>
        <v>76.319999999999993</v>
      </c>
      <c r="S4">
        <v>3</v>
      </c>
      <c r="T4" s="1" t="s">
        <v>25</v>
      </c>
      <c r="U4" s="1">
        <v>75.650000000000006</v>
      </c>
      <c r="V4" s="1">
        <v>111.94</v>
      </c>
      <c r="W4" s="1">
        <f>U4+V4</f>
        <v>187.59</v>
      </c>
    </row>
    <row r="5" spans="1:27" ht="15.75" customHeight="1" x14ac:dyDescent="0.2">
      <c r="A5" s="6"/>
      <c r="B5" s="7" t="s">
        <v>249</v>
      </c>
      <c r="C5" s="7" t="s">
        <v>221</v>
      </c>
      <c r="D5" s="8" t="s">
        <v>23</v>
      </c>
      <c r="E5" s="8">
        <v>7.6</v>
      </c>
      <c r="F5" s="8">
        <v>7.8</v>
      </c>
      <c r="G5" s="8">
        <v>8</v>
      </c>
      <c r="H5" s="8">
        <v>7.9</v>
      </c>
      <c r="I5" s="8">
        <v>9.4</v>
      </c>
      <c r="J5" s="8">
        <v>12.53</v>
      </c>
      <c r="K5" s="8">
        <v>4.5999999999999996</v>
      </c>
      <c r="L5" s="8"/>
      <c r="M5" s="8">
        <f t="shared" si="0"/>
        <v>15.699999999999996</v>
      </c>
      <c r="N5" s="8">
        <f t="shared" si="1"/>
        <v>42.23</v>
      </c>
      <c r="O5" s="9">
        <f>N4+N5</f>
        <v>76.319999999999993</v>
      </c>
      <c r="S5">
        <v>4</v>
      </c>
      <c r="T5" t="s">
        <v>113</v>
      </c>
      <c r="U5">
        <v>57.45</v>
      </c>
      <c r="V5">
        <v>100.09</v>
      </c>
      <c r="W5" s="1">
        <f>U5+V5</f>
        <v>157.54000000000002</v>
      </c>
    </row>
    <row r="6" spans="1:27" ht="15.75" customHeight="1" x14ac:dyDescent="0.2">
      <c r="A6" s="3">
        <f>A4+1</f>
        <v>3</v>
      </c>
      <c r="B6" s="4" t="s">
        <v>76</v>
      </c>
      <c r="C6" s="4" t="s">
        <v>26</v>
      </c>
      <c r="D6" s="4" t="s">
        <v>22</v>
      </c>
      <c r="E6" s="4">
        <v>7.5</v>
      </c>
      <c r="F6" s="4">
        <v>7.4</v>
      </c>
      <c r="G6" s="4">
        <v>7.6</v>
      </c>
      <c r="H6" s="4">
        <v>7.5</v>
      </c>
      <c r="I6" s="4">
        <v>9.1</v>
      </c>
      <c r="J6" s="4">
        <v>13.33</v>
      </c>
      <c r="K6" s="4"/>
      <c r="L6" s="4">
        <v>8</v>
      </c>
      <c r="M6" s="4">
        <f t="shared" si="0"/>
        <v>15.000000000000002</v>
      </c>
      <c r="N6" s="4">
        <f t="shared" si="1"/>
        <v>29.43</v>
      </c>
      <c r="O6" s="5">
        <f>N6+N7</f>
        <v>71.800000000000011</v>
      </c>
      <c r="P6" s="1" t="str">
        <f>B6</f>
        <v>Zarja Saksida</v>
      </c>
      <c r="Q6" s="1" t="str">
        <f>C6</f>
        <v>ŠD Partizan Renče</v>
      </c>
      <c r="R6" s="1">
        <f>O6</f>
        <v>71.800000000000011</v>
      </c>
      <c r="S6">
        <v>5</v>
      </c>
      <c r="W6" s="1">
        <f t="shared" ref="W6:W9" si="2">U6+V6</f>
        <v>0</v>
      </c>
    </row>
    <row r="7" spans="1:27" ht="15.75" customHeight="1" x14ac:dyDescent="0.2">
      <c r="A7" s="6"/>
      <c r="B7" s="7" t="s">
        <v>76</v>
      </c>
      <c r="C7" s="7" t="s">
        <v>26</v>
      </c>
      <c r="D7" s="8" t="s">
        <v>23</v>
      </c>
      <c r="E7" s="8">
        <v>7.4</v>
      </c>
      <c r="F7" s="8">
        <v>8</v>
      </c>
      <c r="G7" s="8">
        <v>7.7</v>
      </c>
      <c r="H7" s="8">
        <v>7.6</v>
      </c>
      <c r="I7" s="8">
        <v>9.6</v>
      </c>
      <c r="J7" s="8">
        <v>13.77</v>
      </c>
      <c r="K7" s="8">
        <v>3.7</v>
      </c>
      <c r="L7" s="8"/>
      <c r="M7" s="8">
        <f t="shared" si="0"/>
        <v>15.300000000000004</v>
      </c>
      <c r="N7" s="8">
        <f t="shared" si="1"/>
        <v>42.370000000000005</v>
      </c>
      <c r="O7" s="9">
        <f>N6+N7</f>
        <v>71.800000000000011</v>
      </c>
      <c r="W7" s="1">
        <f t="shared" si="2"/>
        <v>0</v>
      </c>
    </row>
    <row r="8" spans="1:27" ht="15.75" customHeight="1" x14ac:dyDescent="0.2">
      <c r="A8" s="3">
        <f>A6+1</f>
        <v>4</v>
      </c>
      <c r="B8" s="4" t="s">
        <v>181</v>
      </c>
      <c r="C8" s="4" t="s">
        <v>113</v>
      </c>
      <c r="D8" s="4" t="s">
        <v>22</v>
      </c>
      <c r="E8" s="4">
        <v>6.4</v>
      </c>
      <c r="F8" s="4">
        <v>6.9</v>
      </c>
      <c r="G8" s="4">
        <v>6.9</v>
      </c>
      <c r="H8" s="4">
        <v>6.9</v>
      </c>
      <c r="I8" s="4">
        <v>9.6</v>
      </c>
      <c r="J8" s="4">
        <v>11.66</v>
      </c>
      <c r="K8" s="4"/>
      <c r="L8" s="4"/>
      <c r="M8" s="4">
        <f t="shared" si="0"/>
        <v>13.800000000000002</v>
      </c>
      <c r="N8" s="4">
        <f t="shared" si="1"/>
        <v>35.06</v>
      </c>
      <c r="O8" s="5">
        <f>N8+N9</f>
        <v>71.14</v>
      </c>
      <c r="P8" s="1" t="str">
        <f>B8</f>
        <v>Andrea Poštić</v>
      </c>
      <c r="Q8" s="1" t="str">
        <f>C8</f>
        <v>SD Beograd Matica</v>
      </c>
      <c r="R8" s="1">
        <f>O8</f>
        <v>71.14</v>
      </c>
      <c r="W8" s="1">
        <f t="shared" si="2"/>
        <v>0</v>
      </c>
    </row>
    <row r="9" spans="1:27" ht="15.75" customHeight="1" x14ac:dyDescent="0.2">
      <c r="A9" s="6"/>
      <c r="B9" s="7" t="s">
        <v>181</v>
      </c>
      <c r="C9" s="7" t="s">
        <v>113</v>
      </c>
      <c r="D9" s="8" t="s">
        <v>23</v>
      </c>
      <c r="E9" s="8">
        <v>5.9</v>
      </c>
      <c r="F9" s="8">
        <v>6.3</v>
      </c>
      <c r="G9" s="8">
        <v>6.2</v>
      </c>
      <c r="H9" s="8">
        <v>6.3</v>
      </c>
      <c r="I9" s="8">
        <v>8.4</v>
      </c>
      <c r="J9" s="8">
        <v>10.48</v>
      </c>
      <c r="K9" s="8">
        <v>4.7</v>
      </c>
      <c r="L9" s="8"/>
      <c r="M9" s="8">
        <f t="shared" si="0"/>
        <v>12.499999999999996</v>
      </c>
      <c r="N9" s="8">
        <f t="shared" si="1"/>
        <v>36.08</v>
      </c>
      <c r="O9" s="9">
        <f>N8+N9</f>
        <v>71.14</v>
      </c>
      <c r="W9" s="1">
        <f t="shared" si="2"/>
        <v>0</v>
      </c>
    </row>
    <row r="10" spans="1:27" ht="15.75" customHeight="1" x14ac:dyDescent="0.2">
      <c r="A10" s="3">
        <f>A8+1</f>
        <v>5</v>
      </c>
      <c r="B10" s="4" t="s">
        <v>110</v>
      </c>
      <c r="C10" s="4" t="s">
        <v>25</v>
      </c>
      <c r="D10" s="4" t="s">
        <v>22</v>
      </c>
      <c r="E10" s="4">
        <v>7.2</v>
      </c>
      <c r="F10" s="4">
        <v>7.4</v>
      </c>
      <c r="G10" s="4">
        <v>6.8</v>
      </c>
      <c r="H10" s="4">
        <v>7.4</v>
      </c>
      <c r="I10" s="4">
        <v>9.3000000000000007</v>
      </c>
      <c r="J10" s="4">
        <v>11.51</v>
      </c>
      <c r="K10" s="4"/>
      <c r="L10" s="4">
        <v>6</v>
      </c>
      <c r="M10" s="4">
        <f t="shared" si="0"/>
        <v>14.600000000000003</v>
      </c>
      <c r="N10" s="4">
        <f t="shared" si="1"/>
        <v>29.410000000000004</v>
      </c>
      <c r="O10" s="5">
        <f>N10+N11</f>
        <v>69.050000000000011</v>
      </c>
      <c r="P10" s="1" t="str">
        <f>B10</f>
        <v>Ema Horvat</v>
      </c>
      <c r="Q10" s="1" t="str">
        <f>C10</f>
        <v>DŠR Murska Sobota</v>
      </c>
      <c r="R10" s="1">
        <f>O10</f>
        <v>69.050000000000011</v>
      </c>
    </row>
    <row r="11" spans="1:27" ht="15.75" customHeight="1" x14ac:dyDescent="0.2">
      <c r="A11" s="6"/>
      <c r="B11" s="7" t="s">
        <v>110</v>
      </c>
      <c r="C11" s="7" t="s">
        <v>25</v>
      </c>
      <c r="D11" s="8" t="s">
        <v>23</v>
      </c>
      <c r="E11" s="8">
        <v>7</v>
      </c>
      <c r="F11" s="8">
        <v>7.3</v>
      </c>
      <c r="G11" s="8">
        <v>6.9</v>
      </c>
      <c r="H11" s="8">
        <v>7.4</v>
      </c>
      <c r="I11" s="8">
        <v>9.1999999999999993</v>
      </c>
      <c r="J11" s="8">
        <v>11.24</v>
      </c>
      <c r="K11" s="8">
        <v>4.9000000000000004</v>
      </c>
      <c r="L11" s="8"/>
      <c r="M11" s="8">
        <f t="shared" si="0"/>
        <v>14.300000000000002</v>
      </c>
      <c r="N11" s="8">
        <f t="shared" si="1"/>
        <v>39.64</v>
      </c>
      <c r="O11" s="9">
        <f>N10+N11</f>
        <v>69.050000000000011</v>
      </c>
    </row>
    <row r="12" spans="1:27" ht="15.75" customHeight="1" x14ac:dyDescent="0.2">
      <c r="A12" s="3">
        <f>A10+1</f>
        <v>6</v>
      </c>
      <c r="B12" s="4" t="s">
        <v>111</v>
      </c>
      <c r="C12" s="4" t="s">
        <v>25</v>
      </c>
      <c r="D12" s="10" t="s">
        <v>22</v>
      </c>
      <c r="E12" s="10">
        <v>7</v>
      </c>
      <c r="F12" s="10">
        <v>7</v>
      </c>
      <c r="G12" s="10">
        <v>7.1</v>
      </c>
      <c r="H12" s="10">
        <v>7.1</v>
      </c>
      <c r="I12" s="10">
        <v>9.4</v>
      </c>
      <c r="J12" s="10">
        <v>11.55</v>
      </c>
      <c r="K12" s="10"/>
      <c r="L12" s="10">
        <v>8</v>
      </c>
      <c r="M12" s="4">
        <f t="shared" si="0"/>
        <v>14.100000000000003</v>
      </c>
      <c r="N12" s="4">
        <f t="shared" si="1"/>
        <v>27.050000000000004</v>
      </c>
      <c r="O12" s="5">
        <f>N12+N13</f>
        <v>65.16</v>
      </c>
      <c r="P12" s="1" t="str">
        <f>B12</f>
        <v>Iva Šabjan</v>
      </c>
      <c r="Q12" s="1" t="str">
        <f>C12</f>
        <v>DŠR Murska Sobota</v>
      </c>
      <c r="R12" s="1">
        <f>O12</f>
        <v>65.16</v>
      </c>
    </row>
    <row r="13" spans="1:27" ht="15.75" customHeight="1" x14ac:dyDescent="0.2">
      <c r="A13" s="6"/>
      <c r="B13" s="7" t="s">
        <v>111</v>
      </c>
      <c r="C13" s="7" t="s">
        <v>25</v>
      </c>
      <c r="D13" s="13" t="s">
        <v>23</v>
      </c>
      <c r="E13" s="13">
        <v>6.7</v>
      </c>
      <c r="F13" s="13">
        <v>6.6</v>
      </c>
      <c r="G13" s="13">
        <v>6.6</v>
      </c>
      <c r="H13" s="13">
        <v>7</v>
      </c>
      <c r="I13" s="13">
        <v>9.8000000000000007</v>
      </c>
      <c r="J13" s="13">
        <v>11.21</v>
      </c>
      <c r="K13" s="13">
        <v>3.8</v>
      </c>
      <c r="L13" s="13"/>
      <c r="M13" s="8">
        <f t="shared" si="0"/>
        <v>13.299999999999997</v>
      </c>
      <c r="N13" s="8">
        <f t="shared" si="1"/>
        <v>38.11</v>
      </c>
      <c r="O13" s="9">
        <f>N12+N13</f>
        <v>65.16</v>
      </c>
      <c r="P13" s="1" t="s">
        <v>24</v>
      </c>
      <c r="Q13" s="1" t="s">
        <v>24</v>
      </c>
    </row>
    <row r="14" spans="1:27" ht="15.75" customHeight="1" x14ac:dyDescent="0.2">
      <c r="A14" s="3">
        <v>7</v>
      </c>
      <c r="B14" s="4" t="s">
        <v>43</v>
      </c>
      <c r="C14" s="4" t="s">
        <v>26</v>
      </c>
      <c r="D14" s="10" t="s">
        <v>22</v>
      </c>
      <c r="E14" s="10">
        <v>7</v>
      </c>
      <c r="F14" s="10">
        <v>6.8</v>
      </c>
      <c r="G14" s="10">
        <v>6.5</v>
      </c>
      <c r="H14" s="10">
        <v>6.4</v>
      </c>
      <c r="I14" s="10">
        <v>9.4</v>
      </c>
      <c r="J14" s="10">
        <v>11.09</v>
      </c>
      <c r="K14" s="10"/>
      <c r="L14" s="10">
        <v>8</v>
      </c>
      <c r="M14" s="11">
        <f t="shared" si="0"/>
        <v>13.300000000000004</v>
      </c>
      <c r="N14" s="11">
        <f t="shared" si="1"/>
        <v>25.790000000000006</v>
      </c>
      <c r="O14" s="12">
        <f>N14+N15</f>
        <v>64.040000000000006</v>
      </c>
      <c r="P14" s="1" t="str">
        <f>B14</f>
        <v>Maruša Samec</v>
      </c>
      <c r="Q14" s="1" t="str">
        <f>C14</f>
        <v>ŠD Partizan Renče</v>
      </c>
      <c r="R14" s="1">
        <f>O14</f>
        <v>64.040000000000006</v>
      </c>
      <c r="T14" s="1"/>
      <c r="U14" s="1"/>
      <c r="V14" s="1"/>
      <c r="W14" s="1">
        <f>U14+V14</f>
        <v>0</v>
      </c>
    </row>
    <row r="15" spans="1:27" ht="15.75" customHeight="1" x14ac:dyDescent="0.2">
      <c r="A15" s="6"/>
      <c r="B15" s="7" t="s">
        <v>43</v>
      </c>
      <c r="C15" s="7" t="s">
        <v>26</v>
      </c>
      <c r="D15" s="13" t="s">
        <v>23</v>
      </c>
      <c r="E15" s="13">
        <v>6.9</v>
      </c>
      <c r="F15" s="13">
        <v>6.8</v>
      </c>
      <c r="G15" s="13">
        <v>6.9</v>
      </c>
      <c r="H15" s="13">
        <v>6.6</v>
      </c>
      <c r="I15" s="13">
        <v>9.6999999999999993</v>
      </c>
      <c r="J15" s="13">
        <v>11.05</v>
      </c>
      <c r="K15" s="13">
        <v>3.8</v>
      </c>
      <c r="L15" s="13"/>
      <c r="M15" s="14">
        <f t="shared" si="0"/>
        <v>13.700000000000001</v>
      </c>
      <c r="N15" s="14">
        <f t="shared" si="1"/>
        <v>38.25</v>
      </c>
      <c r="O15" s="15">
        <f>N14+N15</f>
        <v>64.040000000000006</v>
      </c>
      <c r="P15" s="1" t="s">
        <v>24</v>
      </c>
      <c r="Q15" s="1" t="s">
        <v>24</v>
      </c>
      <c r="T15" s="1"/>
      <c r="U15" s="1"/>
      <c r="V15" s="1"/>
      <c r="W15" s="1">
        <f>U15+V15</f>
        <v>0</v>
      </c>
    </row>
    <row r="16" spans="1:27" ht="15.75" customHeight="1" x14ac:dyDescent="0.2">
      <c r="A16" s="3">
        <v>8</v>
      </c>
      <c r="B16" s="4" t="s">
        <v>164</v>
      </c>
      <c r="C16" s="4" t="s">
        <v>26</v>
      </c>
      <c r="D16" s="10" t="s">
        <v>22</v>
      </c>
      <c r="E16" s="10">
        <v>7.4</v>
      </c>
      <c r="F16" s="10">
        <v>7.4</v>
      </c>
      <c r="G16" s="10">
        <v>7.4</v>
      </c>
      <c r="H16" s="10">
        <v>7.4</v>
      </c>
      <c r="I16" s="10">
        <v>9.1999999999999993</v>
      </c>
      <c r="J16" s="10">
        <v>12.15</v>
      </c>
      <c r="K16" s="10"/>
      <c r="L16" s="10">
        <v>12</v>
      </c>
      <c r="M16" s="11">
        <f t="shared" si="0"/>
        <v>14.800000000000002</v>
      </c>
      <c r="N16" s="11">
        <f t="shared" si="1"/>
        <v>24.150000000000006</v>
      </c>
      <c r="O16" s="12">
        <f>N16+N17</f>
        <v>63.590000000000011</v>
      </c>
      <c r="P16" s="1" t="str">
        <f>B16</f>
        <v>Neža Rusjan</v>
      </c>
      <c r="Q16" s="1" t="str">
        <f>C16</f>
        <v>ŠD Partizan Renče</v>
      </c>
      <c r="R16" s="1">
        <f>O16</f>
        <v>63.590000000000011</v>
      </c>
      <c r="W16" s="1">
        <f>U16+V16</f>
        <v>0</v>
      </c>
    </row>
    <row r="17" spans="1:36" ht="15.75" customHeight="1" x14ac:dyDescent="0.2">
      <c r="A17" s="6"/>
      <c r="B17" s="7" t="s">
        <v>164</v>
      </c>
      <c r="C17" s="7" t="s">
        <v>26</v>
      </c>
      <c r="D17" s="13" t="s">
        <v>23</v>
      </c>
      <c r="E17" s="13">
        <v>7.4</v>
      </c>
      <c r="F17" s="13">
        <v>7.2</v>
      </c>
      <c r="G17" s="13">
        <v>7</v>
      </c>
      <c r="H17" s="13">
        <v>7.2</v>
      </c>
      <c r="I17" s="13">
        <v>9.3000000000000007</v>
      </c>
      <c r="J17" s="13">
        <v>12.64</v>
      </c>
      <c r="K17" s="13">
        <v>3.1</v>
      </c>
      <c r="L17" s="13"/>
      <c r="M17" s="14">
        <f t="shared" si="0"/>
        <v>14.4</v>
      </c>
      <c r="N17" s="14">
        <f t="shared" si="1"/>
        <v>39.440000000000005</v>
      </c>
      <c r="O17" s="15">
        <f>N16+N17</f>
        <v>63.590000000000011</v>
      </c>
      <c r="P17" s="1" t="s">
        <v>24</v>
      </c>
      <c r="Q17" s="1" t="s">
        <v>24</v>
      </c>
      <c r="W17" s="1">
        <f>U17+V17</f>
        <v>0</v>
      </c>
    </row>
    <row r="18" spans="1:36" ht="15.75" customHeight="1" x14ac:dyDescent="0.2">
      <c r="A18" s="3">
        <f>A16+1</f>
        <v>9</v>
      </c>
      <c r="B18" s="32" t="s">
        <v>248</v>
      </c>
      <c r="C18" s="32" t="s">
        <v>221</v>
      </c>
      <c r="D18" s="4" t="s">
        <v>22</v>
      </c>
      <c r="E18" s="4">
        <v>7.1</v>
      </c>
      <c r="F18" s="4">
        <v>6.7</v>
      </c>
      <c r="G18" s="4">
        <v>6.8</v>
      </c>
      <c r="H18" s="4">
        <v>6.7</v>
      </c>
      <c r="I18" s="4">
        <v>9.1</v>
      </c>
      <c r="J18" s="4">
        <v>11.51</v>
      </c>
      <c r="K18" s="4"/>
      <c r="L18" s="4">
        <v>6</v>
      </c>
      <c r="M18" s="4">
        <f t="shared" si="0"/>
        <v>13.500000000000002</v>
      </c>
      <c r="N18" s="4">
        <f t="shared" si="1"/>
        <v>28.11</v>
      </c>
      <c r="O18" s="5">
        <f>N18+N19</f>
        <v>63.339999999999996</v>
      </c>
      <c r="P18" s="1" t="str">
        <f>B18</f>
        <v>Gaia Tinea Pignar</v>
      </c>
      <c r="Q18" s="1" t="str">
        <f>C18</f>
        <v>Sokol Bežigrad</v>
      </c>
      <c r="R18" s="1">
        <f>O18</f>
        <v>63.339999999999996</v>
      </c>
    </row>
    <row r="19" spans="1:36" ht="15.75" customHeight="1" x14ac:dyDescent="0.2">
      <c r="A19" s="6"/>
      <c r="B19" s="7" t="s">
        <v>248</v>
      </c>
      <c r="C19" s="7" t="s">
        <v>221</v>
      </c>
      <c r="D19" s="8" t="s">
        <v>23</v>
      </c>
      <c r="E19" s="8">
        <v>6.3</v>
      </c>
      <c r="F19" s="8">
        <v>6.4</v>
      </c>
      <c r="G19" s="8">
        <v>6.3</v>
      </c>
      <c r="H19" s="8">
        <v>6.2</v>
      </c>
      <c r="I19" s="8">
        <v>8.4</v>
      </c>
      <c r="J19" s="8">
        <v>10.43</v>
      </c>
      <c r="K19" s="8">
        <v>3.8</v>
      </c>
      <c r="L19" s="8"/>
      <c r="M19" s="8">
        <f t="shared" si="0"/>
        <v>12.6</v>
      </c>
      <c r="N19" s="8">
        <f t="shared" si="1"/>
        <v>35.229999999999997</v>
      </c>
      <c r="O19" s="9">
        <f>N18+N19</f>
        <v>63.339999999999996</v>
      </c>
    </row>
    <row r="20" spans="1:36" ht="15.75" customHeight="1" x14ac:dyDescent="0.2">
      <c r="A20" s="3">
        <f>A18+1</f>
        <v>10</v>
      </c>
      <c r="B20" s="4" t="s">
        <v>141</v>
      </c>
      <c r="C20" s="4" t="s">
        <v>33</v>
      </c>
      <c r="D20" s="10" t="s">
        <v>22</v>
      </c>
      <c r="E20" s="10">
        <v>2.8</v>
      </c>
      <c r="F20" s="10">
        <v>2.9</v>
      </c>
      <c r="G20" s="10">
        <v>2.7</v>
      </c>
      <c r="H20" s="10">
        <v>2.8</v>
      </c>
      <c r="I20" s="10">
        <v>4</v>
      </c>
      <c r="J20" s="10">
        <v>4.91</v>
      </c>
      <c r="K20" s="10"/>
      <c r="L20" s="10"/>
      <c r="M20" s="11">
        <f t="shared" si="0"/>
        <v>5.6</v>
      </c>
      <c r="N20" s="11">
        <f t="shared" si="1"/>
        <v>14.51</v>
      </c>
      <c r="O20" s="12">
        <f>N20+N21</f>
        <v>53.879999999999995</v>
      </c>
      <c r="P20" s="1" t="str">
        <f>B20</f>
        <v>Klara Duralija</v>
      </c>
      <c r="Q20" s="1" t="str">
        <f>C20</f>
        <v>ŠD Moste</v>
      </c>
      <c r="R20" s="1">
        <f>O20</f>
        <v>53.879999999999995</v>
      </c>
      <c r="X20" s="16" t="s">
        <v>27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141</v>
      </c>
      <c r="C21" s="7" t="s">
        <v>33</v>
      </c>
      <c r="D21" s="13" t="s">
        <v>23</v>
      </c>
      <c r="E21" s="13">
        <v>6</v>
      </c>
      <c r="F21" s="13">
        <v>6</v>
      </c>
      <c r="G21" s="13">
        <v>6.2</v>
      </c>
      <c r="H21" s="13">
        <v>6</v>
      </c>
      <c r="I21" s="13">
        <v>9.6999999999999993</v>
      </c>
      <c r="J21" s="13">
        <v>12.07</v>
      </c>
      <c r="K21" s="13">
        <v>5.6</v>
      </c>
      <c r="L21" s="13"/>
      <c r="M21" s="14">
        <f t="shared" si="0"/>
        <v>12</v>
      </c>
      <c r="N21" s="14">
        <f t="shared" si="1"/>
        <v>39.369999999999997</v>
      </c>
      <c r="O21" s="15">
        <f>N20+N21</f>
        <v>53.879999999999995</v>
      </c>
      <c r="P21" s="1" t="s">
        <v>24</v>
      </c>
      <c r="Q21" s="1" t="s">
        <v>24</v>
      </c>
      <c r="X21" s="4" t="s">
        <v>181</v>
      </c>
      <c r="Y21" s="4" t="s">
        <v>113</v>
      </c>
      <c r="Z21" s="4" t="s">
        <v>22</v>
      </c>
      <c r="AA21" s="4">
        <v>6.4</v>
      </c>
      <c r="AB21" s="4">
        <v>6.9</v>
      </c>
      <c r="AC21" s="4">
        <v>6.9</v>
      </c>
      <c r="AD21" s="4">
        <v>6.9</v>
      </c>
      <c r="AE21" s="4">
        <v>9.6</v>
      </c>
      <c r="AF21" s="4">
        <v>11.66</v>
      </c>
      <c r="AG21" s="4"/>
      <c r="AH21" s="4"/>
      <c r="AI21" s="19">
        <f t="shared" ref="AI21:AI32" si="3">SUM(AA21:AD21)-MAX(AA21:AD21)-MIN(AA21:AD21)</f>
        <v>13.800000000000002</v>
      </c>
      <c r="AJ21" s="19">
        <f t="shared" ref="AJ21:AJ32" si="4">IF(AI21+SUM(AE21:AG21)-AH21 &lt; 0,0,AI21+SUM(AE21:AG21)-AH21)</f>
        <v>35.06</v>
      </c>
    </row>
    <row r="22" spans="1:36" ht="15.75" customHeight="1" x14ac:dyDescent="0.2">
      <c r="A22" s="3">
        <f>A20+1</f>
        <v>11</v>
      </c>
      <c r="B22" s="4" t="s">
        <v>189</v>
      </c>
      <c r="C22" s="4" t="s">
        <v>25</v>
      </c>
      <c r="D22" s="4" t="s">
        <v>22</v>
      </c>
      <c r="E22" s="4">
        <v>6.3</v>
      </c>
      <c r="F22" s="4">
        <v>6.1</v>
      </c>
      <c r="G22" s="4">
        <v>6.4</v>
      </c>
      <c r="H22" s="4">
        <v>6.2</v>
      </c>
      <c r="I22" s="4">
        <v>9.6999999999999993</v>
      </c>
      <c r="J22" s="4">
        <v>8.99</v>
      </c>
      <c r="K22" s="4"/>
      <c r="L22" s="4">
        <v>12</v>
      </c>
      <c r="M22" s="11">
        <f t="shared" si="0"/>
        <v>12.499999999999998</v>
      </c>
      <c r="N22" s="11">
        <f t="shared" si="1"/>
        <v>19.189999999999998</v>
      </c>
      <c r="O22" s="12">
        <f>N22+N23</f>
        <v>53.379999999999995</v>
      </c>
      <c r="P22" s="1" t="str">
        <f>B22</f>
        <v>Lana Vukajč</v>
      </c>
      <c r="Q22" s="1" t="str">
        <f>C22</f>
        <v>DŠR Murska Sobota</v>
      </c>
      <c r="R22" s="1">
        <f>O22</f>
        <v>53.379999999999995</v>
      </c>
      <c r="X22" s="7" t="s">
        <v>181</v>
      </c>
      <c r="Y22" s="7" t="s">
        <v>113</v>
      </c>
      <c r="Z22" s="8" t="s">
        <v>23</v>
      </c>
      <c r="AA22" s="8">
        <v>5.9</v>
      </c>
      <c r="AB22" s="8">
        <v>6.3</v>
      </c>
      <c r="AC22" s="8">
        <v>6.2</v>
      </c>
      <c r="AD22" s="8">
        <v>6.3</v>
      </c>
      <c r="AE22" s="8">
        <v>8.4</v>
      </c>
      <c r="AF22" s="8">
        <v>10.48</v>
      </c>
      <c r="AG22" s="8">
        <v>4.7</v>
      </c>
      <c r="AH22" s="8"/>
      <c r="AI22" s="20">
        <f t="shared" si="3"/>
        <v>12.499999999999998</v>
      </c>
      <c r="AJ22" s="20">
        <f t="shared" si="4"/>
        <v>36.08</v>
      </c>
    </row>
    <row r="23" spans="1:36" ht="15.75" customHeight="1" x14ac:dyDescent="0.2">
      <c r="A23" s="6"/>
      <c r="B23" s="7" t="s">
        <v>189</v>
      </c>
      <c r="C23" s="7" t="s">
        <v>25</v>
      </c>
      <c r="D23" s="8" t="s">
        <v>23</v>
      </c>
      <c r="E23" s="8">
        <v>6.4</v>
      </c>
      <c r="F23" s="8">
        <v>6.1</v>
      </c>
      <c r="G23" s="8">
        <v>6.5</v>
      </c>
      <c r="H23" s="8">
        <v>6.5</v>
      </c>
      <c r="I23" s="8">
        <v>9.6999999999999993</v>
      </c>
      <c r="J23" s="8">
        <v>8.89</v>
      </c>
      <c r="K23" s="8">
        <v>2.7</v>
      </c>
      <c r="L23" s="8"/>
      <c r="M23" s="14">
        <f t="shared" si="0"/>
        <v>12.899999999999999</v>
      </c>
      <c r="N23" s="14">
        <f t="shared" si="1"/>
        <v>34.19</v>
      </c>
      <c r="O23" s="15">
        <f>N22+N23</f>
        <v>53.379999999999995</v>
      </c>
      <c r="X23" s="4" t="s">
        <v>182</v>
      </c>
      <c r="Y23" s="4" t="s">
        <v>113</v>
      </c>
      <c r="Z23" s="4" t="s">
        <v>22</v>
      </c>
      <c r="AA23" s="4">
        <v>2.8</v>
      </c>
      <c r="AB23" s="4">
        <v>2.7</v>
      </c>
      <c r="AC23" s="4">
        <v>2.7</v>
      </c>
      <c r="AD23" s="4">
        <v>2.4</v>
      </c>
      <c r="AE23" s="4">
        <v>3.5</v>
      </c>
      <c r="AF23" s="4">
        <v>4.55</v>
      </c>
      <c r="AG23" s="4"/>
      <c r="AH23" s="4">
        <v>2</v>
      </c>
      <c r="AI23" s="19">
        <f t="shared" si="3"/>
        <v>5.4</v>
      </c>
      <c r="AJ23" s="19">
        <f t="shared" si="4"/>
        <v>11.450000000000001</v>
      </c>
    </row>
    <row r="24" spans="1:36" ht="12.75" x14ac:dyDescent="0.2">
      <c r="A24" s="3">
        <f>A22+1</f>
        <v>12</v>
      </c>
      <c r="B24" s="4" t="s">
        <v>182</v>
      </c>
      <c r="C24" s="4" t="s">
        <v>113</v>
      </c>
      <c r="D24" s="10" t="s">
        <v>22</v>
      </c>
      <c r="E24" s="10">
        <v>2.8</v>
      </c>
      <c r="F24" s="10">
        <v>2.7</v>
      </c>
      <c r="G24" s="10">
        <v>2.7</v>
      </c>
      <c r="H24" s="10">
        <v>2.4</v>
      </c>
      <c r="I24" s="10">
        <v>3.5</v>
      </c>
      <c r="J24" s="10">
        <v>4.55</v>
      </c>
      <c r="K24" s="10"/>
      <c r="L24" s="10">
        <v>2</v>
      </c>
      <c r="M24" s="11">
        <f t="shared" si="0"/>
        <v>5.3999999999999995</v>
      </c>
      <c r="N24" s="11">
        <f t="shared" si="1"/>
        <v>11.45</v>
      </c>
      <c r="O24" s="12">
        <f>N24+N25</f>
        <v>49.459999999999994</v>
      </c>
      <c r="P24" s="1" t="str">
        <f>B24</f>
        <v>Jovana Veselinović</v>
      </c>
      <c r="Q24" s="1" t="str">
        <f>C24</f>
        <v>SD Beograd Matica</v>
      </c>
      <c r="R24" s="1">
        <f>O24</f>
        <v>49.459999999999994</v>
      </c>
      <c r="W24" s="1">
        <f>U24+V24</f>
        <v>0</v>
      </c>
      <c r="X24" s="7" t="s">
        <v>182</v>
      </c>
      <c r="Y24" s="7" t="s">
        <v>113</v>
      </c>
      <c r="Z24" s="8" t="s">
        <v>23</v>
      </c>
      <c r="AA24" s="8">
        <v>5.9</v>
      </c>
      <c r="AB24" s="8">
        <v>6.3</v>
      </c>
      <c r="AC24" s="8">
        <v>6.4</v>
      </c>
      <c r="AD24" s="8">
        <v>6.2</v>
      </c>
      <c r="AE24" s="8">
        <v>9.1</v>
      </c>
      <c r="AF24" s="8">
        <v>11.41</v>
      </c>
      <c r="AG24" s="8">
        <v>5</v>
      </c>
      <c r="AH24" s="8"/>
      <c r="AI24" s="20">
        <f t="shared" si="3"/>
        <v>12.499999999999998</v>
      </c>
      <c r="AJ24" s="20">
        <f t="shared" si="4"/>
        <v>38.01</v>
      </c>
    </row>
    <row r="25" spans="1:36" ht="12.75" x14ac:dyDescent="0.2">
      <c r="A25" s="6"/>
      <c r="B25" s="7" t="s">
        <v>182</v>
      </c>
      <c r="C25" s="7" t="s">
        <v>113</v>
      </c>
      <c r="D25" s="13" t="s">
        <v>23</v>
      </c>
      <c r="E25" s="13">
        <v>5.9</v>
      </c>
      <c r="F25" s="13">
        <v>6.3</v>
      </c>
      <c r="G25" s="13">
        <v>6.4</v>
      </c>
      <c r="H25" s="13">
        <v>6.2</v>
      </c>
      <c r="I25" s="13">
        <v>9.1</v>
      </c>
      <c r="J25" s="13">
        <v>11.41</v>
      </c>
      <c r="K25" s="13">
        <v>5</v>
      </c>
      <c r="L25" s="13"/>
      <c r="M25" s="14">
        <f t="shared" si="0"/>
        <v>12.499999999999998</v>
      </c>
      <c r="N25" s="14">
        <f t="shared" si="1"/>
        <v>38.01</v>
      </c>
      <c r="O25" s="15">
        <f>N24+N25</f>
        <v>49.459999999999994</v>
      </c>
      <c r="X25" s="4" t="s">
        <v>252</v>
      </c>
      <c r="Y25" s="4" t="s">
        <v>113</v>
      </c>
      <c r="Z25" s="4" t="s">
        <v>22</v>
      </c>
      <c r="AA25" s="4">
        <v>4.9000000000000004</v>
      </c>
      <c r="AB25" s="4">
        <v>4.2</v>
      </c>
      <c r="AC25" s="4">
        <v>4.5</v>
      </c>
      <c r="AD25" s="4">
        <v>4.3</v>
      </c>
      <c r="AE25" s="4">
        <v>6.3</v>
      </c>
      <c r="AF25" s="4">
        <v>5.84</v>
      </c>
      <c r="AG25" s="4"/>
      <c r="AH25" s="4">
        <v>10</v>
      </c>
      <c r="AI25" s="19">
        <f t="shared" si="3"/>
        <v>8.8000000000000007</v>
      </c>
      <c r="AJ25" s="19">
        <f t="shared" si="4"/>
        <v>10.940000000000001</v>
      </c>
    </row>
    <row r="26" spans="1:36" ht="12.75" x14ac:dyDescent="0.2">
      <c r="A26" s="3">
        <f>A24+1</f>
        <v>13</v>
      </c>
      <c r="B26" s="4" t="s">
        <v>217</v>
      </c>
      <c r="C26" s="4" t="s">
        <v>60</v>
      </c>
      <c r="D26" s="10" t="s">
        <v>22</v>
      </c>
      <c r="E26" s="10">
        <v>5.8</v>
      </c>
      <c r="F26" s="10">
        <v>5.8</v>
      </c>
      <c r="G26" s="10">
        <v>5.4</v>
      </c>
      <c r="H26" s="10">
        <v>5.2</v>
      </c>
      <c r="I26" s="10">
        <v>7.4</v>
      </c>
      <c r="J26" s="10">
        <v>9.5399999999999991</v>
      </c>
      <c r="K26" s="10"/>
      <c r="L26" s="10">
        <v>10</v>
      </c>
      <c r="M26" s="11">
        <f t="shared" si="0"/>
        <v>11.2</v>
      </c>
      <c r="N26" s="11">
        <f t="shared" si="1"/>
        <v>18.139999999999997</v>
      </c>
      <c r="O26" s="12">
        <f>N26+N27</f>
        <v>47.129999999999995</v>
      </c>
      <c r="P26" s="1" t="str">
        <f>B26</f>
        <v>Nija Cvilak</v>
      </c>
      <c r="Q26" s="1" t="str">
        <f>C26</f>
        <v>ŠD Matrica GYM</v>
      </c>
      <c r="R26" s="1">
        <f>O26</f>
        <v>47.129999999999995</v>
      </c>
      <c r="X26" s="7" t="s">
        <v>252</v>
      </c>
      <c r="Y26" s="7" t="s">
        <v>113</v>
      </c>
      <c r="Z26" s="8" t="s">
        <v>23</v>
      </c>
      <c r="AA26" s="8">
        <v>5</v>
      </c>
      <c r="AB26" s="8">
        <v>5</v>
      </c>
      <c r="AC26" s="8">
        <v>5.3</v>
      </c>
      <c r="AD26" s="8">
        <v>5</v>
      </c>
      <c r="AE26" s="8">
        <v>7.3</v>
      </c>
      <c r="AF26" s="8">
        <v>6.8</v>
      </c>
      <c r="AG26" s="8">
        <v>1.9</v>
      </c>
      <c r="AH26" s="8"/>
      <c r="AI26" s="20">
        <f t="shared" si="3"/>
        <v>10</v>
      </c>
      <c r="AJ26" s="20">
        <f t="shared" si="4"/>
        <v>26</v>
      </c>
    </row>
    <row r="27" spans="1:36" ht="12.75" x14ac:dyDescent="0.2">
      <c r="A27" s="6"/>
      <c r="B27" s="7" t="s">
        <v>217</v>
      </c>
      <c r="C27" s="7" t="s">
        <v>60</v>
      </c>
      <c r="D27" s="13" t="s">
        <v>23</v>
      </c>
      <c r="E27" s="13">
        <v>5.6</v>
      </c>
      <c r="F27" s="13">
        <v>5.6</v>
      </c>
      <c r="G27" s="13">
        <v>5.5</v>
      </c>
      <c r="H27" s="13">
        <v>5.6</v>
      </c>
      <c r="I27" s="13">
        <v>7.4</v>
      </c>
      <c r="J27" s="13">
        <v>9.09</v>
      </c>
      <c r="K27" s="13">
        <v>1.3</v>
      </c>
      <c r="L27" s="13"/>
      <c r="M27" s="14">
        <f t="shared" si="0"/>
        <v>11.199999999999998</v>
      </c>
      <c r="N27" s="14">
        <f t="shared" si="1"/>
        <v>28.990000000000002</v>
      </c>
      <c r="O27" s="15">
        <f>N26+N27</f>
        <v>47.129999999999995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9">
        <f t="shared" si="3"/>
        <v>0</v>
      </c>
      <c r="AJ27" s="19">
        <f t="shared" si="4"/>
        <v>0</v>
      </c>
    </row>
    <row r="28" spans="1:36" ht="12.75" x14ac:dyDescent="0.2">
      <c r="A28" s="3">
        <f>A26+1</f>
        <v>14</v>
      </c>
      <c r="B28" s="4" t="s">
        <v>74</v>
      </c>
      <c r="C28" s="4" t="s">
        <v>89</v>
      </c>
      <c r="D28" s="4" t="s">
        <v>22</v>
      </c>
      <c r="E28" s="4">
        <v>6.5</v>
      </c>
      <c r="F28" s="4">
        <v>6.6</v>
      </c>
      <c r="G28" s="4">
        <v>6.8</v>
      </c>
      <c r="H28" s="4">
        <v>5.9</v>
      </c>
      <c r="I28" s="4">
        <v>9.3000000000000007</v>
      </c>
      <c r="J28" s="4">
        <v>11.79</v>
      </c>
      <c r="K28" s="4"/>
      <c r="L28" s="4">
        <v>8</v>
      </c>
      <c r="M28" s="4">
        <f t="shared" si="0"/>
        <v>13.099999999999998</v>
      </c>
      <c r="N28" s="4">
        <f t="shared" si="1"/>
        <v>26.189999999999998</v>
      </c>
      <c r="O28" s="5">
        <f>N28+N29</f>
        <v>42.069999999999993</v>
      </c>
      <c r="P28" s="1" t="str">
        <f>B28</f>
        <v>Klara Uršič</v>
      </c>
      <c r="Q28" s="1" t="str">
        <f>C28</f>
        <v>TŠD Orehovlje</v>
      </c>
      <c r="R28" s="1">
        <f>O28</f>
        <v>42.069999999999993</v>
      </c>
      <c r="X28" s="7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20">
        <f t="shared" si="3"/>
        <v>0</v>
      </c>
      <c r="AJ28" s="20">
        <f t="shared" si="4"/>
        <v>0</v>
      </c>
    </row>
    <row r="29" spans="1:36" ht="12.75" x14ac:dyDescent="0.2">
      <c r="A29" s="6"/>
      <c r="B29" s="7" t="s">
        <v>74</v>
      </c>
      <c r="C29" s="7" t="s">
        <v>89</v>
      </c>
      <c r="D29" s="8" t="s">
        <v>23</v>
      </c>
      <c r="E29" s="8">
        <v>3</v>
      </c>
      <c r="F29" s="8">
        <v>3</v>
      </c>
      <c r="G29" s="8">
        <v>3</v>
      </c>
      <c r="H29" s="8">
        <v>3.2</v>
      </c>
      <c r="I29" s="8">
        <v>3.9</v>
      </c>
      <c r="J29" s="8">
        <v>4.9800000000000004</v>
      </c>
      <c r="K29" s="8">
        <v>1</v>
      </c>
      <c r="L29" s="8"/>
      <c r="M29" s="8">
        <f t="shared" si="0"/>
        <v>5.9999999999999991</v>
      </c>
      <c r="N29" s="8">
        <f t="shared" si="1"/>
        <v>15.879999999999999</v>
      </c>
      <c r="O29" s="9">
        <f>N28+N29</f>
        <v>42.069999999999993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32" t="s">
        <v>252</v>
      </c>
      <c r="C30" s="4" t="s">
        <v>113</v>
      </c>
      <c r="D30" s="4" t="s">
        <v>22</v>
      </c>
      <c r="E30" s="4">
        <v>4.9000000000000004</v>
      </c>
      <c r="F30" s="4">
        <v>4.2</v>
      </c>
      <c r="G30" s="4">
        <v>4.5</v>
      </c>
      <c r="H30" s="4">
        <v>4.3</v>
      </c>
      <c r="I30" s="4">
        <v>6.3</v>
      </c>
      <c r="J30" s="4">
        <v>5.84</v>
      </c>
      <c r="K30" s="4"/>
      <c r="L30" s="4">
        <v>10</v>
      </c>
      <c r="M30" s="4">
        <f t="shared" si="0"/>
        <v>8.8000000000000025</v>
      </c>
      <c r="N30" s="4">
        <f t="shared" si="1"/>
        <v>10.940000000000005</v>
      </c>
      <c r="O30" s="5">
        <f>N30+N31</f>
        <v>36.940000000000005</v>
      </c>
      <c r="P30" s="1" t="str">
        <f>B30</f>
        <v>Sofija Šimpraga</v>
      </c>
      <c r="Q30" s="1" t="str">
        <f>C30</f>
        <v>SD Beograd Matica</v>
      </c>
      <c r="R30" s="1">
        <f>O30</f>
        <v>36.940000000000005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 t="s">
        <v>252</v>
      </c>
      <c r="C31" s="7" t="s">
        <v>113</v>
      </c>
      <c r="D31" s="8" t="s">
        <v>23</v>
      </c>
      <c r="E31" s="8">
        <v>5</v>
      </c>
      <c r="F31" s="8">
        <v>5</v>
      </c>
      <c r="G31" s="8">
        <v>5.3</v>
      </c>
      <c r="H31" s="8">
        <v>5</v>
      </c>
      <c r="I31" s="8">
        <v>7.3</v>
      </c>
      <c r="J31" s="8">
        <v>6.8</v>
      </c>
      <c r="K31" s="8">
        <v>1.9</v>
      </c>
      <c r="L31" s="8"/>
      <c r="M31" s="8">
        <f t="shared" si="0"/>
        <v>10</v>
      </c>
      <c r="N31" s="8">
        <f t="shared" si="1"/>
        <v>26</v>
      </c>
      <c r="O31" s="9">
        <f>N30+N31</f>
        <v>36.940000000000005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32" t="s">
        <v>251</v>
      </c>
      <c r="C32" s="4" t="s">
        <v>26</v>
      </c>
      <c r="D32" s="4" t="s">
        <v>22</v>
      </c>
      <c r="E32" s="4">
        <v>5.6</v>
      </c>
      <c r="F32" s="4">
        <v>5.7</v>
      </c>
      <c r="G32" s="4">
        <v>5.8</v>
      </c>
      <c r="H32" s="4">
        <v>5.9</v>
      </c>
      <c r="I32" s="4">
        <v>7.3</v>
      </c>
      <c r="J32" s="4">
        <v>9.51</v>
      </c>
      <c r="K32" s="4"/>
      <c r="L32" s="4">
        <v>12</v>
      </c>
      <c r="M32" s="4">
        <f t="shared" si="0"/>
        <v>11.499999999999998</v>
      </c>
      <c r="N32" s="4">
        <f t="shared" si="1"/>
        <v>16.309999999999995</v>
      </c>
      <c r="O32" s="5">
        <f>N32+N33</f>
        <v>36.089999999999996</v>
      </c>
      <c r="P32" s="1" t="str">
        <f>B32</f>
        <v>Taja Fabijan</v>
      </c>
      <c r="Q32" s="1" t="str">
        <f>C32</f>
        <v>ŠD Partizan Renče</v>
      </c>
      <c r="R32" s="1">
        <f>O32</f>
        <v>36.089999999999996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 t="s">
        <v>251</v>
      </c>
      <c r="C33" s="7" t="s">
        <v>26</v>
      </c>
      <c r="D33" s="8" t="s">
        <v>23</v>
      </c>
      <c r="E33" s="8">
        <v>3.5</v>
      </c>
      <c r="F33" s="8">
        <v>3.6</v>
      </c>
      <c r="G33" s="8">
        <v>3.4</v>
      </c>
      <c r="H33" s="8">
        <v>9.4</v>
      </c>
      <c r="I33" s="8">
        <v>4.8</v>
      </c>
      <c r="J33" s="8">
        <v>6.18</v>
      </c>
      <c r="K33" s="8">
        <v>1.7</v>
      </c>
      <c r="L33" s="8"/>
      <c r="M33" s="8">
        <f t="shared" si="0"/>
        <v>7.1</v>
      </c>
      <c r="N33" s="8">
        <f t="shared" si="1"/>
        <v>19.78</v>
      </c>
      <c r="O33" s="9">
        <f>N32+N33</f>
        <v>36.089999999999996</v>
      </c>
    </row>
    <row r="34" spans="1:34" ht="12.75" x14ac:dyDescent="0.2">
      <c r="A34" s="3">
        <f>A32+1</f>
        <v>17</v>
      </c>
      <c r="B34" s="4" t="s">
        <v>165</v>
      </c>
      <c r="C34" s="4" t="s">
        <v>26</v>
      </c>
      <c r="D34" s="4" t="s">
        <v>22</v>
      </c>
      <c r="E34" s="4">
        <v>1.3</v>
      </c>
      <c r="F34" s="4">
        <v>1.2</v>
      </c>
      <c r="G34" s="4">
        <v>1.2</v>
      </c>
      <c r="H34" s="4">
        <v>1.3</v>
      </c>
      <c r="I34" s="4">
        <v>1.8</v>
      </c>
      <c r="J34" s="4">
        <v>2.17</v>
      </c>
      <c r="K34" s="4"/>
      <c r="L34" s="4">
        <v>16</v>
      </c>
      <c r="M34" s="4">
        <f t="shared" ref="M34:M65" si="5">SUM(E34:H34)-MIN(E34:H34)-MAX(E34:H34)</f>
        <v>2.5</v>
      </c>
      <c r="N34" s="4">
        <f t="shared" ref="N34:N65" si="6">IF(M34+SUM(I34:K34)-L34 &lt; 0,0,M34+SUM(I34:K34)-L34)</f>
        <v>0</v>
      </c>
      <c r="O34" s="5">
        <f>N34+N35</f>
        <v>35.53</v>
      </c>
      <c r="P34" s="1" t="str">
        <f>B34</f>
        <v>Živa Rusjan</v>
      </c>
      <c r="Q34" s="1" t="str">
        <f>C34</f>
        <v>ŠD Partizan Renče</v>
      </c>
      <c r="R34" s="1">
        <f>O34</f>
        <v>35.53</v>
      </c>
      <c r="X34" s="16" t="s">
        <v>29</v>
      </c>
      <c r="Y34" s="16" t="s">
        <v>41</v>
      </c>
      <c r="Z34" s="16" t="s">
        <v>42</v>
      </c>
      <c r="AA34" s="21"/>
      <c r="AB34" s="16" t="s">
        <v>30</v>
      </c>
      <c r="AC34" s="16">
        <f t="shared" ref="AC34:AC35" si="7">AJ21</f>
        <v>35.06</v>
      </c>
      <c r="AD34" s="16">
        <f t="shared" ref="AD34:AD35" si="8">AJ23</f>
        <v>11.450000000000001</v>
      </c>
      <c r="AE34" s="16">
        <f t="shared" ref="AE34:AE35" si="9">AJ25</f>
        <v>10.940000000000001</v>
      </c>
      <c r="AF34" s="16">
        <f t="shared" ref="AF34:AF35" si="10">AJ27</f>
        <v>0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 t="s">
        <v>165</v>
      </c>
      <c r="C35" s="7" t="s">
        <v>26</v>
      </c>
      <c r="D35" s="8" t="s">
        <v>23</v>
      </c>
      <c r="E35" s="8">
        <v>7</v>
      </c>
      <c r="F35" s="8">
        <v>6.8</v>
      </c>
      <c r="G35" s="8">
        <v>6.7</v>
      </c>
      <c r="H35" s="8">
        <v>6.5</v>
      </c>
      <c r="I35" s="8">
        <v>9.6999999999999993</v>
      </c>
      <c r="J35" s="8">
        <v>10.33</v>
      </c>
      <c r="K35" s="8">
        <v>2</v>
      </c>
      <c r="L35" s="8"/>
      <c r="M35" s="8">
        <f t="shared" si="5"/>
        <v>13.5</v>
      </c>
      <c r="N35" s="8">
        <f t="shared" si="6"/>
        <v>35.53</v>
      </c>
      <c r="O35" s="9">
        <f>N34+N35</f>
        <v>35.53</v>
      </c>
      <c r="X35" s="1" t="str">
        <f>Y21</f>
        <v>SD Beograd Matica</v>
      </c>
      <c r="Y35" s="1">
        <f>LARGE(AC34:AH34,1)+LARGE(AC34:AH34,2)+LARGE(AC34:AH34,3)</f>
        <v>57.45</v>
      </c>
      <c r="Z35" s="1">
        <f>LARGE(AC35:AH35,1)+LARGE(AC35:AH35,2)+LARGE(AC35:AH35,3)</f>
        <v>100.09</v>
      </c>
      <c r="AB35" s="16" t="s">
        <v>31</v>
      </c>
      <c r="AC35" s="16">
        <f t="shared" si="7"/>
        <v>36.08</v>
      </c>
      <c r="AD35" s="16">
        <f t="shared" si="8"/>
        <v>38.01</v>
      </c>
      <c r="AE35" s="16">
        <f t="shared" si="9"/>
        <v>26</v>
      </c>
      <c r="AF35" s="16">
        <f t="shared" si="10"/>
        <v>0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 t="s">
        <v>218</v>
      </c>
      <c r="C36" s="4" t="s">
        <v>60</v>
      </c>
      <c r="D36" s="4" t="s">
        <v>22</v>
      </c>
      <c r="E36" s="4">
        <v>5.8</v>
      </c>
      <c r="F36" s="4">
        <v>5.6</v>
      </c>
      <c r="G36" s="4">
        <v>5.5</v>
      </c>
      <c r="H36" s="4">
        <v>5.6</v>
      </c>
      <c r="I36" s="4">
        <v>9.5</v>
      </c>
      <c r="J36" s="4">
        <v>11.32</v>
      </c>
      <c r="K36" s="4"/>
      <c r="L36" s="4">
        <v>8</v>
      </c>
      <c r="M36" s="4">
        <f t="shared" si="5"/>
        <v>11.2</v>
      </c>
      <c r="N36" s="4">
        <f t="shared" si="6"/>
        <v>24.019999999999996</v>
      </c>
      <c r="O36" s="5">
        <f>N36+N37</f>
        <v>35.44</v>
      </c>
      <c r="P36" s="1" t="str">
        <f>B36</f>
        <v>Žana Rupar</v>
      </c>
      <c r="Q36" s="1" t="str">
        <f>C36</f>
        <v>ŠD Matrica GYM</v>
      </c>
      <c r="R36" s="1">
        <f>O36</f>
        <v>35.44</v>
      </c>
    </row>
    <row r="37" spans="1:34" ht="12.75" x14ac:dyDescent="0.2">
      <c r="A37" s="6"/>
      <c r="B37" s="7" t="s">
        <v>218</v>
      </c>
      <c r="C37" s="7" t="s">
        <v>60</v>
      </c>
      <c r="D37" s="8" t="s">
        <v>23</v>
      </c>
      <c r="E37" s="8">
        <v>2.1</v>
      </c>
      <c r="F37" s="8">
        <v>1.9</v>
      </c>
      <c r="G37" s="8">
        <v>2</v>
      </c>
      <c r="H37" s="8">
        <v>2.2000000000000002</v>
      </c>
      <c r="I37" s="8">
        <v>2.6</v>
      </c>
      <c r="J37" s="8">
        <v>3.42</v>
      </c>
      <c r="K37" s="8">
        <v>1.3</v>
      </c>
      <c r="L37" s="8"/>
      <c r="M37" s="8">
        <f t="shared" si="5"/>
        <v>4.0999999999999988</v>
      </c>
      <c r="N37" s="8">
        <f t="shared" si="6"/>
        <v>11.419999999999998</v>
      </c>
      <c r="O37" s="9">
        <f>N36+N37</f>
        <v>35.44</v>
      </c>
    </row>
    <row r="38" spans="1:34" ht="12.75" x14ac:dyDescent="0.2">
      <c r="A38" s="3">
        <f>A36+1</f>
        <v>19</v>
      </c>
      <c r="B38" s="4" t="s">
        <v>109</v>
      </c>
      <c r="C38" s="4" t="s">
        <v>25</v>
      </c>
      <c r="D38" s="4" t="s">
        <v>22</v>
      </c>
      <c r="E38" s="4">
        <v>2.7</v>
      </c>
      <c r="F38" s="4">
        <v>3.1</v>
      </c>
      <c r="G38" s="4">
        <v>3.1</v>
      </c>
      <c r="H38" s="4">
        <v>3.1</v>
      </c>
      <c r="I38" s="4">
        <v>3.5</v>
      </c>
      <c r="J38" s="4">
        <v>5.48</v>
      </c>
      <c r="K38" s="4"/>
      <c r="L38" s="4">
        <v>4</v>
      </c>
      <c r="M38" s="11">
        <f t="shared" si="5"/>
        <v>6.2000000000000011</v>
      </c>
      <c r="N38" s="11">
        <f t="shared" si="6"/>
        <v>11.180000000000001</v>
      </c>
      <c r="O38" s="12">
        <f>N38+N39</f>
        <v>11.180000000000001</v>
      </c>
      <c r="P38" s="1" t="str">
        <f>B38</f>
        <v>Maša Fartelj</v>
      </c>
      <c r="Q38" s="1" t="str">
        <f>C38</f>
        <v>DŠR Murska Sobota</v>
      </c>
      <c r="R38" s="1">
        <f>O38</f>
        <v>11.180000000000001</v>
      </c>
    </row>
    <row r="39" spans="1:34" ht="12.75" x14ac:dyDescent="0.2">
      <c r="A39" s="6"/>
      <c r="B39" s="7" t="s">
        <v>109</v>
      </c>
      <c r="C39" s="7" t="s">
        <v>25</v>
      </c>
      <c r="D39" s="8" t="s">
        <v>23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/>
      <c r="M39" s="14">
        <f t="shared" si="5"/>
        <v>0</v>
      </c>
      <c r="N39" s="14">
        <f t="shared" si="6"/>
        <v>0</v>
      </c>
      <c r="O39" s="15">
        <f>N38+N39</f>
        <v>11.180000000000001</v>
      </c>
      <c r="P39" s="1" t="s">
        <v>24</v>
      </c>
      <c r="Q39" s="1" t="s">
        <v>24</v>
      </c>
    </row>
    <row r="40" spans="1:34" ht="12.75" x14ac:dyDescent="0.2">
      <c r="A40" s="3">
        <f>A38+1</f>
        <v>20</v>
      </c>
      <c r="B40" s="4" t="s">
        <v>219</v>
      </c>
      <c r="C40" s="4" t="s">
        <v>28</v>
      </c>
      <c r="D40" s="4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 t="str">
        <f>B40</f>
        <v>Kiara Nisa  Cajnko</v>
      </c>
      <c r="Q40" s="1" t="str">
        <f>C40</f>
        <v>ŠD Šentilj</v>
      </c>
      <c r="R40" s="1">
        <f>O40</f>
        <v>0</v>
      </c>
    </row>
    <row r="41" spans="1:34" ht="12.75" x14ac:dyDescent="0.2">
      <c r="A41" s="6"/>
      <c r="B41" s="7" t="s">
        <v>219</v>
      </c>
      <c r="C41" s="7" t="s">
        <v>28</v>
      </c>
      <c r="D41" s="8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4" ht="12.75" x14ac:dyDescent="0.2">
      <c r="A42" s="3">
        <f>A40+1</f>
        <v>21</v>
      </c>
      <c r="B42" s="4"/>
      <c r="C42" s="4"/>
      <c r="D42" s="4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8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4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8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4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8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4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8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4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8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4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8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4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8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4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8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4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8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4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8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8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4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8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4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8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4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8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4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29" si="15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8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N100+N101</f>
        <v>0</v>
      </c>
    </row>
  </sheetData>
  <autoFilter ref="B1:R101" xr:uid="{00000000-0009-0000-0000-000006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T2:W5">
    <sortCondition descending="1" ref="W2:W5"/>
  </sortState>
  <pageMargins left="0.70866141732283472" right="0.70866141732283472" top="0.74803149606299213" bottom="0.74803149606299213" header="0.31496062992125984" footer="0.31496062992125984"/>
  <pageSetup paperSize="9" scale="37" fitToHeight="100" orientation="landscape" horizontalDpi="300" verticalDpi="300" r:id="rId1"/>
  <headerFooter>
    <oddHeader>&amp;C1. OP CELJA V SKOKIH NA VELIKI PROŽNI PONJAVI, Celje 1.10.2022&amp;RMLE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outlinePr summaryBelow="0" summaryRight="0"/>
    <pageSetUpPr fitToPage="1"/>
  </sheetPr>
  <dimension ref="A1:AJ101"/>
  <sheetViews>
    <sheetView workbookViewId="0">
      <selection activeCell="C12" sqref="C12"/>
    </sheetView>
  </sheetViews>
  <sheetFormatPr defaultColWidth="12.7109375" defaultRowHeight="15.75" customHeight="1" x14ac:dyDescent="0.2"/>
  <cols>
    <col min="1" max="1" width="4.42578125" customWidth="1"/>
    <col min="2" max="2" width="20.140625" customWidth="1"/>
    <col min="3" max="3" width="22.28515625" customWidth="1"/>
    <col min="4" max="4" width="8.7109375" customWidth="1"/>
    <col min="5" max="13" width="7.28515625" customWidth="1"/>
    <col min="14" max="14" width="8.7109375" customWidth="1"/>
    <col min="16" max="16" width="14.140625" customWidth="1"/>
    <col min="17" max="17" width="14.42578125" customWidth="1"/>
    <col min="19" max="19" width="3.42578125" bestFit="1" customWidth="1"/>
    <col min="20" max="20" width="17.7109375" customWidth="1"/>
    <col min="21" max="23" width="12.85546875" customWidth="1"/>
    <col min="24" max="25" width="14.42578125" customWidth="1"/>
    <col min="26" max="26" width="9.7109375" customWidth="1"/>
    <col min="27" max="27" width="6.28515625" customWidth="1"/>
    <col min="28" max="28" width="7.7109375" customWidth="1"/>
    <col min="29" max="34" width="6.28515625" customWidth="1"/>
    <col min="35" max="36" width="7.28515625" customWidth="1"/>
  </cols>
  <sheetData>
    <row r="1" spans="1:27" s="28" customFormat="1" ht="15.75" customHeight="1" x14ac:dyDescent="0.2">
      <c r="A1" s="25" t="s">
        <v>100</v>
      </c>
      <c r="B1" s="25" t="s">
        <v>45</v>
      </c>
      <c r="C1" s="25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5" t="s">
        <v>14</v>
      </c>
      <c r="Q1" s="25" t="s">
        <v>15</v>
      </c>
      <c r="R1" s="25" t="s">
        <v>16</v>
      </c>
      <c r="S1" s="28" t="s">
        <v>100</v>
      </c>
      <c r="T1" s="29" t="s">
        <v>17</v>
      </c>
      <c r="U1" s="29" t="s">
        <v>41</v>
      </c>
      <c r="V1" s="29" t="s">
        <v>42</v>
      </c>
      <c r="W1" s="29" t="s">
        <v>20</v>
      </c>
      <c r="X1" s="25"/>
      <c r="Y1" s="25"/>
      <c r="Z1" s="25"/>
      <c r="AA1" s="25"/>
    </row>
    <row r="2" spans="1:27" ht="15.75" customHeight="1" x14ac:dyDescent="0.2">
      <c r="A2" s="3">
        <v>1</v>
      </c>
      <c r="B2" s="32" t="s">
        <v>247</v>
      </c>
      <c r="C2" s="4" t="s">
        <v>221</v>
      </c>
      <c r="D2" s="10" t="s">
        <v>22</v>
      </c>
      <c r="E2" s="4">
        <v>8.3000000000000007</v>
      </c>
      <c r="F2" s="4">
        <v>8.5</v>
      </c>
      <c r="G2" s="4">
        <v>8</v>
      </c>
      <c r="H2" s="4">
        <v>8</v>
      </c>
      <c r="I2" s="4">
        <v>9.5</v>
      </c>
      <c r="J2" s="4">
        <v>13.56</v>
      </c>
      <c r="K2" s="4"/>
      <c r="L2" s="4"/>
      <c r="M2" s="4">
        <f t="shared" ref="M2:M33" si="0">SUM(E2:H2)-MIN(E2:H2)-MAX(E2:H2)</f>
        <v>16.299999999999997</v>
      </c>
      <c r="N2" s="4">
        <f t="shared" ref="N2:N33" si="1">IF(M2+SUM(I2:K2)-L2 &lt; 0,0,M2+SUM(I2:K2)-L2)</f>
        <v>39.36</v>
      </c>
      <c r="O2" s="5">
        <f>N2+N3</f>
        <v>85.789999999999992</v>
      </c>
      <c r="P2" s="1" t="str">
        <f>B2</f>
        <v>Tian Beganović</v>
      </c>
      <c r="Q2" s="1" t="str">
        <f>C2</f>
        <v>Sokol Bežigrad</v>
      </c>
      <c r="R2" s="1">
        <f>O2</f>
        <v>85.789999999999992</v>
      </c>
      <c r="S2">
        <v>1</v>
      </c>
      <c r="T2" s="1" t="s">
        <v>33</v>
      </c>
      <c r="U2" s="1">
        <v>83.64</v>
      </c>
      <c r="V2" s="1">
        <v>113.61</v>
      </c>
      <c r="W2" s="1">
        <f t="shared" ref="W2:W14" si="2">U2+V2</f>
        <v>197.25</v>
      </c>
    </row>
    <row r="3" spans="1:27" ht="15.75" customHeight="1" x14ac:dyDescent="0.2">
      <c r="A3" s="6"/>
      <c r="B3" s="7" t="s">
        <v>247</v>
      </c>
      <c r="C3" s="7" t="s">
        <v>221</v>
      </c>
      <c r="D3" s="13" t="s">
        <v>23</v>
      </c>
      <c r="E3" s="8">
        <v>7.9</v>
      </c>
      <c r="F3" s="8">
        <v>8</v>
      </c>
      <c r="G3" s="8">
        <v>7.8</v>
      </c>
      <c r="H3" s="8">
        <v>7.5</v>
      </c>
      <c r="I3" s="8">
        <v>9.5</v>
      </c>
      <c r="J3" s="8">
        <v>13.23</v>
      </c>
      <c r="K3" s="8">
        <v>8</v>
      </c>
      <c r="L3" s="8"/>
      <c r="M3" s="8">
        <f t="shared" si="0"/>
        <v>15.7</v>
      </c>
      <c r="N3" s="8">
        <f t="shared" si="1"/>
        <v>46.43</v>
      </c>
      <c r="O3" s="9">
        <f>N2+N3</f>
        <v>85.789999999999992</v>
      </c>
      <c r="S3">
        <v>2</v>
      </c>
      <c r="T3" s="1"/>
      <c r="U3" s="1"/>
      <c r="V3" s="1"/>
      <c r="W3" s="1">
        <f t="shared" si="2"/>
        <v>0</v>
      </c>
    </row>
    <row r="4" spans="1:27" ht="15.75" customHeight="1" x14ac:dyDescent="0.2">
      <c r="A4" s="3">
        <v>2</v>
      </c>
      <c r="B4" s="4" t="s">
        <v>39</v>
      </c>
      <c r="C4" s="4" t="s">
        <v>77</v>
      </c>
      <c r="D4" s="4" t="s">
        <v>22</v>
      </c>
      <c r="E4" s="4">
        <v>7.7</v>
      </c>
      <c r="F4" s="4">
        <v>8.1</v>
      </c>
      <c r="G4" s="4">
        <v>7.8</v>
      </c>
      <c r="H4" s="4">
        <v>7.9</v>
      </c>
      <c r="I4" s="4">
        <v>9.5</v>
      </c>
      <c r="J4" s="4">
        <v>13.78</v>
      </c>
      <c r="K4" s="4"/>
      <c r="L4" s="4"/>
      <c r="M4" s="4">
        <f t="shared" si="0"/>
        <v>15.700000000000001</v>
      </c>
      <c r="N4" s="4">
        <f t="shared" si="1"/>
        <v>38.980000000000004</v>
      </c>
      <c r="O4" s="5">
        <f>N4+N5</f>
        <v>85.15</v>
      </c>
      <c r="P4" s="1" t="str">
        <f>B4</f>
        <v>Urh Skamen</v>
      </c>
      <c r="Q4" s="1" t="str">
        <f>C4</f>
        <v>Freestyle klub Celje</v>
      </c>
      <c r="R4" s="1">
        <f>O4</f>
        <v>85.15</v>
      </c>
      <c r="S4">
        <v>3</v>
      </c>
      <c r="W4" s="1">
        <f t="shared" si="2"/>
        <v>0</v>
      </c>
    </row>
    <row r="5" spans="1:27" ht="15.75" customHeight="1" x14ac:dyDescent="0.2">
      <c r="A5" s="6"/>
      <c r="B5" s="7" t="s">
        <v>39</v>
      </c>
      <c r="C5" s="7" t="s">
        <v>77</v>
      </c>
      <c r="D5" s="8" t="s">
        <v>23</v>
      </c>
      <c r="E5" s="8">
        <v>7.3</v>
      </c>
      <c r="F5" s="8">
        <v>7.2</v>
      </c>
      <c r="G5" s="8">
        <v>7.1</v>
      </c>
      <c r="H5" s="8">
        <v>7.1</v>
      </c>
      <c r="I5" s="8">
        <v>9.4</v>
      </c>
      <c r="J5" s="8">
        <v>14.17</v>
      </c>
      <c r="K5" s="8">
        <v>8.3000000000000007</v>
      </c>
      <c r="L5" s="8"/>
      <c r="M5" s="8">
        <f t="shared" si="0"/>
        <v>14.3</v>
      </c>
      <c r="N5" s="8">
        <f t="shared" si="1"/>
        <v>46.17</v>
      </c>
      <c r="O5" s="9">
        <f>N4+N5</f>
        <v>85.15</v>
      </c>
      <c r="S5">
        <v>4</v>
      </c>
      <c r="W5" s="1">
        <f t="shared" si="2"/>
        <v>0</v>
      </c>
    </row>
    <row r="6" spans="1:27" ht="15.75" customHeight="1" x14ac:dyDescent="0.2">
      <c r="A6" s="3">
        <v>3</v>
      </c>
      <c r="B6" s="4" t="s">
        <v>37</v>
      </c>
      <c r="C6" s="4" t="s">
        <v>26</v>
      </c>
      <c r="D6" s="10" t="s">
        <v>22</v>
      </c>
      <c r="E6" s="10">
        <v>7.9</v>
      </c>
      <c r="F6" s="10">
        <v>7.8</v>
      </c>
      <c r="G6" s="10">
        <v>6.9</v>
      </c>
      <c r="H6" s="10">
        <v>7.5</v>
      </c>
      <c r="I6" s="10">
        <v>9.1999999999999993</v>
      </c>
      <c r="J6" s="10">
        <v>14.02</v>
      </c>
      <c r="K6" s="10"/>
      <c r="L6" s="10"/>
      <c r="M6" s="11">
        <f t="shared" si="0"/>
        <v>15.300000000000002</v>
      </c>
      <c r="N6" s="11">
        <f t="shared" si="1"/>
        <v>38.520000000000003</v>
      </c>
      <c r="O6" s="12">
        <f>N6+N7</f>
        <v>83.02000000000001</v>
      </c>
      <c r="P6" s="1" t="str">
        <f>B6</f>
        <v>Matic Bremec</v>
      </c>
      <c r="Q6" s="1" t="str">
        <f>C6</f>
        <v>ŠD Partizan Renče</v>
      </c>
      <c r="R6" s="1">
        <f>O6</f>
        <v>83.02000000000001</v>
      </c>
      <c r="S6">
        <v>5</v>
      </c>
      <c r="W6" s="1">
        <f t="shared" si="2"/>
        <v>0</v>
      </c>
    </row>
    <row r="7" spans="1:27" ht="15.75" customHeight="1" x14ac:dyDescent="0.2">
      <c r="A7" s="6"/>
      <c r="B7" s="7" t="s">
        <v>37</v>
      </c>
      <c r="C7" s="7" t="s">
        <v>26</v>
      </c>
      <c r="D7" s="13" t="s">
        <v>23</v>
      </c>
      <c r="E7" s="13">
        <v>7.1</v>
      </c>
      <c r="F7" s="13">
        <v>7.3</v>
      </c>
      <c r="G7" s="13">
        <v>7</v>
      </c>
      <c r="H7" s="13">
        <v>6.9</v>
      </c>
      <c r="I7" s="13">
        <v>9.1999999999999993</v>
      </c>
      <c r="J7" s="13">
        <v>14</v>
      </c>
      <c r="K7" s="13">
        <v>7.2</v>
      </c>
      <c r="L7" s="13"/>
      <c r="M7" s="14">
        <f t="shared" si="0"/>
        <v>14.099999999999998</v>
      </c>
      <c r="N7" s="14">
        <f t="shared" si="1"/>
        <v>44.5</v>
      </c>
      <c r="O7" s="15">
        <f>N6+N7</f>
        <v>83.02000000000001</v>
      </c>
      <c r="P7" s="1" t="s">
        <v>24</v>
      </c>
      <c r="Q7" s="1" t="s">
        <v>24</v>
      </c>
      <c r="W7" s="1">
        <f t="shared" si="2"/>
        <v>0</v>
      </c>
    </row>
    <row r="8" spans="1:27" ht="15.75" customHeight="1" x14ac:dyDescent="0.2">
      <c r="A8" s="3">
        <f>A6+1</f>
        <v>4</v>
      </c>
      <c r="B8" s="4" t="s">
        <v>183</v>
      </c>
      <c r="C8" s="4" t="s">
        <v>113</v>
      </c>
      <c r="D8" s="10" t="s">
        <v>22</v>
      </c>
      <c r="E8" s="10">
        <v>5.8</v>
      </c>
      <c r="F8" s="10">
        <v>6.6</v>
      </c>
      <c r="G8" s="10">
        <v>6.1</v>
      </c>
      <c r="H8" s="10">
        <v>6.4</v>
      </c>
      <c r="I8" s="10">
        <v>9.1999999999999993</v>
      </c>
      <c r="J8" s="10">
        <v>13.59</v>
      </c>
      <c r="K8" s="10"/>
      <c r="L8" s="10"/>
      <c r="M8" s="11">
        <f t="shared" si="0"/>
        <v>12.499999999999998</v>
      </c>
      <c r="N8" s="11">
        <f t="shared" si="1"/>
        <v>35.29</v>
      </c>
      <c r="O8" s="12">
        <f>N8+N9</f>
        <v>80.31</v>
      </c>
      <c r="P8" s="1" t="str">
        <f>B8</f>
        <v>Ivan Brežančić</v>
      </c>
      <c r="Q8" s="1" t="str">
        <f>C8</f>
        <v>SD Beograd Matica</v>
      </c>
      <c r="R8" s="1">
        <f>O8</f>
        <v>80.31</v>
      </c>
      <c r="W8" s="1">
        <f t="shared" si="2"/>
        <v>0</v>
      </c>
    </row>
    <row r="9" spans="1:27" ht="15.75" customHeight="1" x14ac:dyDescent="0.2">
      <c r="A9" s="6"/>
      <c r="B9" s="7" t="s">
        <v>183</v>
      </c>
      <c r="C9" s="7" t="s">
        <v>113</v>
      </c>
      <c r="D9" s="13" t="s">
        <v>23</v>
      </c>
      <c r="E9" s="13">
        <v>6.7</v>
      </c>
      <c r="F9" s="13">
        <v>7.3</v>
      </c>
      <c r="G9" s="13">
        <v>6.6</v>
      </c>
      <c r="H9" s="13">
        <v>7.2</v>
      </c>
      <c r="I9" s="13">
        <v>9.4</v>
      </c>
      <c r="J9" s="13">
        <v>13.92</v>
      </c>
      <c r="K9" s="13">
        <v>7.8</v>
      </c>
      <c r="L9" s="13"/>
      <c r="M9" s="14">
        <f t="shared" si="0"/>
        <v>13.900000000000002</v>
      </c>
      <c r="N9" s="14">
        <f t="shared" si="1"/>
        <v>45.02</v>
      </c>
      <c r="O9" s="15">
        <f>N8+N9</f>
        <v>80.31</v>
      </c>
      <c r="P9" s="1" t="s">
        <v>24</v>
      </c>
      <c r="Q9" s="1" t="s">
        <v>24</v>
      </c>
      <c r="W9" s="1">
        <f t="shared" si="2"/>
        <v>0</v>
      </c>
    </row>
    <row r="10" spans="1:27" ht="15.75" customHeight="1" x14ac:dyDescent="0.2">
      <c r="A10" s="3">
        <v>5</v>
      </c>
      <c r="B10" s="32" t="s">
        <v>38</v>
      </c>
      <c r="C10" s="32" t="s">
        <v>221</v>
      </c>
      <c r="D10" s="4" t="s">
        <v>22</v>
      </c>
      <c r="E10" s="4">
        <v>6.8</v>
      </c>
      <c r="F10" s="4">
        <v>7.3</v>
      </c>
      <c r="G10" s="4">
        <v>8</v>
      </c>
      <c r="H10" s="4">
        <v>7.1</v>
      </c>
      <c r="I10" s="4">
        <v>9.5</v>
      </c>
      <c r="J10" s="4">
        <v>13</v>
      </c>
      <c r="K10" s="4"/>
      <c r="L10" s="4">
        <v>2</v>
      </c>
      <c r="M10" s="4">
        <f t="shared" si="0"/>
        <v>14.400000000000002</v>
      </c>
      <c r="N10" s="4">
        <f t="shared" si="1"/>
        <v>34.900000000000006</v>
      </c>
      <c r="O10" s="5">
        <f>N10+N11</f>
        <v>77.110000000000014</v>
      </c>
      <c r="P10" s="1" t="str">
        <f>B10</f>
        <v>Mai Žmuc</v>
      </c>
      <c r="Q10" s="1" t="str">
        <f>C10</f>
        <v>Sokol Bežigrad</v>
      </c>
      <c r="R10" s="1">
        <f>O10</f>
        <v>77.110000000000014</v>
      </c>
      <c r="W10" s="1">
        <f t="shared" si="2"/>
        <v>0</v>
      </c>
    </row>
    <row r="11" spans="1:27" ht="15.75" customHeight="1" x14ac:dyDescent="0.2">
      <c r="A11" s="6"/>
      <c r="B11" s="7" t="s">
        <v>38</v>
      </c>
      <c r="C11" s="7" t="s">
        <v>221</v>
      </c>
      <c r="D11" s="8" t="s">
        <v>23</v>
      </c>
      <c r="E11" s="8">
        <v>6.5</v>
      </c>
      <c r="F11" s="8">
        <v>7</v>
      </c>
      <c r="G11" s="8">
        <v>6.8</v>
      </c>
      <c r="H11" s="8">
        <v>6.9</v>
      </c>
      <c r="I11" s="8">
        <v>9.6999999999999993</v>
      </c>
      <c r="J11" s="8">
        <v>12.61</v>
      </c>
      <c r="K11" s="8">
        <v>6.2</v>
      </c>
      <c r="L11" s="8"/>
      <c r="M11" s="8">
        <f t="shared" si="0"/>
        <v>13.700000000000003</v>
      </c>
      <c r="N11" s="8">
        <f t="shared" si="1"/>
        <v>42.21</v>
      </c>
      <c r="O11" s="9">
        <f>N10+N11</f>
        <v>77.110000000000014</v>
      </c>
      <c r="P11" s="1" t="s">
        <v>24</v>
      </c>
      <c r="Q11" s="1" t="s">
        <v>24</v>
      </c>
      <c r="W11" s="1">
        <f t="shared" si="2"/>
        <v>0</v>
      </c>
    </row>
    <row r="12" spans="1:27" ht="15.75" customHeight="1" x14ac:dyDescent="0.2">
      <c r="A12" s="3">
        <f>A10+1</f>
        <v>6</v>
      </c>
      <c r="B12" s="4" t="s">
        <v>99</v>
      </c>
      <c r="C12" s="4" t="s">
        <v>33</v>
      </c>
      <c r="D12" s="4" t="s">
        <v>22</v>
      </c>
      <c r="E12" s="10">
        <v>5.8</v>
      </c>
      <c r="F12" s="10">
        <v>5.7</v>
      </c>
      <c r="G12" s="10">
        <v>5.8</v>
      </c>
      <c r="H12" s="10">
        <v>6.1</v>
      </c>
      <c r="I12" s="10">
        <v>9.1999999999999993</v>
      </c>
      <c r="J12" s="10">
        <v>12.87</v>
      </c>
      <c r="K12" s="10"/>
      <c r="L12" s="10"/>
      <c r="M12" s="11">
        <f t="shared" si="0"/>
        <v>11.6</v>
      </c>
      <c r="N12" s="11">
        <f t="shared" si="1"/>
        <v>33.67</v>
      </c>
      <c r="O12" s="12">
        <f>N12+N13</f>
        <v>74.27</v>
      </c>
      <c r="P12" s="1" t="str">
        <f>B12</f>
        <v>Tin Ernest Kogoj</v>
      </c>
      <c r="Q12" s="1" t="str">
        <f>C12</f>
        <v>ŠD Moste</v>
      </c>
      <c r="R12" s="1">
        <f>O12</f>
        <v>74.27</v>
      </c>
      <c r="W12" s="1">
        <f t="shared" si="2"/>
        <v>0</v>
      </c>
    </row>
    <row r="13" spans="1:27" ht="15.75" customHeight="1" x14ac:dyDescent="0.2">
      <c r="A13" s="6"/>
      <c r="B13" s="7" t="s">
        <v>99</v>
      </c>
      <c r="C13" s="7" t="s">
        <v>33</v>
      </c>
      <c r="D13" s="8" t="s">
        <v>23</v>
      </c>
      <c r="E13" s="13">
        <v>6.4</v>
      </c>
      <c r="F13" s="13">
        <v>6.4</v>
      </c>
      <c r="G13" s="13">
        <v>6.3</v>
      </c>
      <c r="H13" s="13">
        <v>6.7</v>
      </c>
      <c r="I13" s="13">
        <v>9.6</v>
      </c>
      <c r="J13" s="13">
        <v>12.8</v>
      </c>
      <c r="K13" s="13">
        <v>5.4</v>
      </c>
      <c r="L13" s="13"/>
      <c r="M13" s="14">
        <f t="shared" si="0"/>
        <v>12.8</v>
      </c>
      <c r="N13" s="14">
        <f t="shared" si="1"/>
        <v>40.599999999999994</v>
      </c>
      <c r="O13" s="15">
        <f>N12+N13</f>
        <v>74.27</v>
      </c>
      <c r="W13" s="1">
        <f t="shared" si="2"/>
        <v>0</v>
      </c>
    </row>
    <row r="14" spans="1:27" ht="15.75" customHeight="1" x14ac:dyDescent="0.2">
      <c r="A14" s="3">
        <f>A12+1</f>
        <v>7</v>
      </c>
      <c r="B14" s="4" t="s">
        <v>98</v>
      </c>
      <c r="C14" s="4" t="s">
        <v>33</v>
      </c>
      <c r="D14" s="10" t="s">
        <v>22</v>
      </c>
      <c r="E14" s="10">
        <v>6.5</v>
      </c>
      <c r="F14" s="10">
        <v>6.5</v>
      </c>
      <c r="G14" s="10">
        <v>6.4</v>
      </c>
      <c r="H14" s="10">
        <v>6.6</v>
      </c>
      <c r="I14" s="10">
        <v>9.4</v>
      </c>
      <c r="J14" s="10">
        <v>12.09</v>
      </c>
      <c r="K14" s="10"/>
      <c r="L14" s="10"/>
      <c r="M14" s="11">
        <f t="shared" si="0"/>
        <v>13.000000000000002</v>
      </c>
      <c r="N14" s="11">
        <f t="shared" si="1"/>
        <v>34.49</v>
      </c>
      <c r="O14" s="12">
        <f>N14+N15</f>
        <v>74.25</v>
      </c>
      <c r="P14" s="1" t="str">
        <f>B14</f>
        <v>Lan Bricelj</v>
      </c>
      <c r="Q14" s="1" t="str">
        <f>C14</f>
        <v>ŠD Moste</v>
      </c>
      <c r="R14" s="1">
        <f>O14</f>
        <v>74.25</v>
      </c>
      <c r="W14" s="1">
        <f t="shared" si="2"/>
        <v>0</v>
      </c>
    </row>
    <row r="15" spans="1:27" ht="15.75" customHeight="1" x14ac:dyDescent="0.2">
      <c r="A15" s="6"/>
      <c r="B15" s="7" t="s">
        <v>98</v>
      </c>
      <c r="C15" s="7" t="s">
        <v>33</v>
      </c>
      <c r="D15" s="13" t="s">
        <v>23</v>
      </c>
      <c r="E15" s="13">
        <v>6.3</v>
      </c>
      <c r="F15" s="13">
        <v>6.3</v>
      </c>
      <c r="G15" s="13">
        <v>6.6</v>
      </c>
      <c r="H15" s="13">
        <v>6.9</v>
      </c>
      <c r="I15" s="13">
        <v>9</v>
      </c>
      <c r="J15" s="13">
        <v>12.26</v>
      </c>
      <c r="K15" s="13">
        <v>5.6</v>
      </c>
      <c r="L15" s="13"/>
      <c r="M15" s="14">
        <f t="shared" si="0"/>
        <v>12.9</v>
      </c>
      <c r="N15" s="14">
        <f t="shared" si="1"/>
        <v>39.76</v>
      </c>
      <c r="O15" s="15">
        <f>N14+N15</f>
        <v>74.25</v>
      </c>
      <c r="P15" s="1" t="s">
        <v>24</v>
      </c>
      <c r="Q15" s="1" t="s">
        <v>24</v>
      </c>
    </row>
    <row r="16" spans="1:27" ht="15.75" customHeight="1" x14ac:dyDescent="0.2">
      <c r="A16" s="3">
        <f>A14+1</f>
        <v>8</v>
      </c>
      <c r="B16" s="4" t="s">
        <v>72</v>
      </c>
      <c r="C16" s="4" t="s">
        <v>26</v>
      </c>
      <c r="D16" s="10" t="s">
        <v>22</v>
      </c>
      <c r="E16" s="4">
        <v>7</v>
      </c>
      <c r="F16" s="4">
        <v>7.4</v>
      </c>
      <c r="G16" s="4">
        <v>6.9</v>
      </c>
      <c r="H16" s="4">
        <v>7</v>
      </c>
      <c r="I16" s="4">
        <v>9.1</v>
      </c>
      <c r="J16" s="4">
        <v>14.3</v>
      </c>
      <c r="K16" s="4"/>
      <c r="L16" s="4"/>
      <c r="M16" s="4">
        <f t="shared" si="0"/>
        <v>13.999999999999998</v>
      </c>
      <c r="N16" s="4">
        <f t="shared" si="1"/>
        <v>37.4</v>
      </c>
      <c r="O16" s="5">
        <f>N16+N17</f>
        <v>55.33</v>
      </c>
      <c r="P16" s="1" t="str">
        <f>B16</f>
        <v>Gal Juretič</v>
      </c>
      <c r="Q16" s="1" t="str">
        <f>C16</f>
        <v>ŠD Partizan Renče</v>
      </c>
      <c r="R16" s="1">
        <f>O16</f>
        <v>55.33</v>
      </c>
    </row>
    <row r="17" spans="1:36" ht="15.75" customHeight="1" x14ac:dyDescent="0.2">
      <c r="A17" s="6"/>
      <c r="B17" s="7" t="s">
        <v>72</v>
      </c>
      <c r="C17" s="7" t="s">
        <v>26</v>
      </c>
      <c r="D17" s="13" t="s">
        <v>23</v>
      </c>
      <c r="E17" s="8">
        <v>2.6</v>
      </c>
      <c r="F17" s="8">
        <v>2.7</v>
      </c>
      <c r="G17" s="8">
        <v>2.4</v>
      </c>
      <c r="H17" s="8">
        <v>2.6</v>
      </c>
      <c r="I17" s="8">
        <v>3.7</v>
      </c>
      <c r="J17" s="8">
        <v>5.83</v>
      </c>
      <c r="K17" s="8">
        <v>3.2</v>
      </c>
      <c r="L17" s="8"/>
      <c r="M17" s="8">
        <f t="shared" si="0"/>
        <v>5.2</v>
      </c>
      <c r="N17" s="8">
        <f t="shared" si="1"/>
        <v>17.93</v>
      </c>
      <c r="O17" s="9">
        <f>N16+N17</f>
        <v>55.33</v>
      </c>
    </row>
    <row r="18" spans="1:36" ht="15.75" customHeight="1" x14ac:dyDescent="0.2">
      <c r="A18" s="3">
        <f>A16+1</f>
        <v>9</v>
      </c>
      <c r="B18" s="4" t="s">
        <v>140</v>
      </c>
      <c r="C18" s="4" t="s">
        <v>33</v>
      </c>
      <c r="D18" s="4" t="s">
        <v>22</v>
      </c>
      <c r="E18" s="10">
        <v>3.2</v>
      </c>
      <c r="F18" s="10">
        <v>3.6</v>
      </c>
      <c r="G18" s="10">
        <v>3.8</v>
      </c>
      <c r="H18" s="10">
        <v>3</v>
      </c>
      <c r="I18" s="10">
        <v>5.8</v>
      </c>
      <c r="J18" s="10">
        <v>6.88</v>
      </c>
      <c r="K18" s="10"/>
      <c r="L18" s="10">
        <v>4</v>
      </c>
      <c r="M18" s="11">
        <f t="shared" si="0"/>
        <v>6.8000000000000016</v>
      </c>
      <c r="N18" s="11">
        <f t="shared" si="1"/>
        <v>15.48</v>
      </c>
      <c r="O18" s="12">
        <f>N18+N19</f>
        <v>48.730000000000004</v>
      </c>
      <c r="P18" s="1" t="str">
        <f>B18</f>
        <v>Tilen Pohole Malis</v>
      </c>
      <c r="Q18" s="1" t="str">
        <f>C18</f>
        <v>ŠD Moste</v>
      </c>
      <c r="R18" s="1">
        <f>O18</f>
        <v>48.730000000000004</v>
      </c>
    </row>
    <row r="19" spans="1:36" ht="15.75" customHeight="1" x14ac:dyDescent="0.2">
      <c r="A19" s="6"/>
      <c r="B19" s="7" t="s">
        <v>140</v>
      </c>
      <c r="C19" s="7" t="s">
        <v>33</v>
      </c>
      <c r="D19" s="8" t="s">
        <v>23</v>
      </c>
      <c r="E19" s="13">
        <v>5.2</v>
      </c>
      <c r="F19" s="13">
        <v>5.5</v>
      </c>
      <c r="G19" s="13">
        <v>5.4</v>
      </c>
      <c r="H19" s="13">
        <v>5.2</v>
      </c>
      <c r="I19" s="13">
        <v>8.6</v>
      </c>
      <c r="J19" s="13">
        <v>10.050000000000001</v>
      </c>
      <c r="K19" s="13">
        <v>4</v>
      </c>
      <c r="L19" s="13"/>
      <c r="M19" s="14">
        <f t="shared" si="0"/>
        <v>10.600000000000001</v>
      </c>
      <c r="N19" s="14">
        <f t="shared" si="1"/>
        <v>33.25</v>
      </c>
      <c r="O19" s="15">
        <f>N18+N19</f>
        <v>48.730000000000004</v>
      </c>
      <c r="P19" s="1" t="s">
        <v>24</v>
      </c>
      <c r="Q19" s="1" t="s">
        <v>24</v>
      </c>
    </row>
    <row r="20" spans="1:36" ht="15.75" customHeight="1" x14ac:dyDescent="0.2">
      <c r="A20" s="3">
        <f>A18+1</f>
        <v>10</v>
      </c>
      <c r="B20" s="4" t="s">
        <v>139</v>
      </c>
      <c r="C20" s="4" t="s">
        <v>33</v>
      </c>
      <c r="D20" s="10" t="s">
        <v>22</v>
      </c>
      <c r="E20" s="10">
        <v>2.4</v>
      </c>
      <c r="F20" s="10">
        <v>2.4</v>
      </c>
      <c r="G20" s="10">
        <v>2.5</v>
      </c>
      <c r="H20" s="10">
        <v>2.5</v>
      </c>
      <c r="I20" s="10">
        <v>3.9</v>
      </c>
      <c r="J20" s="10">
        <v>4.92</v>
      </c>
      <c r="K20" s="10"/>
      <c r="L20" s="10">
        <v>2</v>
      </c>
      <c r="M20" s="11">
        <f t="shared" si="0"/>
        <v>4.9000000000000004</v>
      </c>
      <c r="N20" s="11">
        <f t="shared" si="1"/>
        <v>11.72</v>
      </c>
      <c r="O20" s="12">
        <f>N20+N21</f>
        <v>35.25</v>
      </c>
      <c r="P20" s="1" t="str">
        <f>B20</f>
        <v>Luka Završan</v>
      </c>
      <c r="Q20" s="1" t="str">
        <f>C20</f>
        <v>ŠD Moste</v>
      </c>
      <c r="R20" s="1">
        <f>O20</f>
        <v>35.25</v>
      </c>
      <c r="X20" s="16" t="s">
        <v>27</v>
      </c>
      <c r="Y20" s="16" t="s">
        <v>1</v>
      </c>
      <c r="Z20" s="17" t="s">
        <v>2</v>
      </c>
      <c r="AA20" s="17" t="s">
        <v>3</v>
      </c>
      <c r="AB20" s="17" t="s">
        <v>4</v>
      </c>
      <c r="AC20" s="17" t="s">
        <v>5</v>
      </c>
      <c r="AD20" s="17" t="s">
        <v>6</v>
      </c>
      <c r="AE20" s="17" t="s">
        <v>7</v>
      </c>
      <c r="AF20" s="17" t="s">
        <v>8</v>
      </c>
      <c r="AG20" s="17" t="s">
        <v>9</v>
      </c>
      <c r="AH20" s="17" t="s">
        <v>10</v>
      </c>
      <c r="AI20" s="17" t="s">
        <v>11</v>
      </c>
      <c r="AJ20" s="18" t="s">
        <v>12</v>
      </c>
    </row>
    <row r="21" spans="1:36" ht="15.75" customHeight="1" x14ac:dyDescent="0.2">
      <c r="A21" s="6"/>
      <c r="B21" s="7" t="s">
        <v>139</v>
      </c>
      <c r="C21" s="7" t="s">
        <v>33</v>
      </c>
      <c r="D21" s="13" t="s">
        <v>23</v>
      </c>
      <c r="E21" s="13">
        <v>3.6</v>
      </c>
      <c r="F21" s="13">
        <v>4</v>
      </c>
      <c r="G21" s="13">
        <v>4.0999999999999996</v>
      </c>
      <c r="H21" s="13">
        <v>3.7</v>
      </c>
      <c r="I21" s="13">
        <v>5.7</v>
      </c>
      <c r="J21" s="13">
        <v>6.93</v>
      </c>
      <c r="K21" s="13">
        <v>3.2</v>
      </c>
      <c r="L21" s="13"/>
      <c r="M21" s="14">
        <f t="shared" si="0"/>
        <v>7.6999999999999993</v>
      </c>
      <c r="N21" s="14">
        <f t="shared" si="1"/>
        <v>23.529999999999998</v>
      </c>
      <c r="O21" s="15">
        <f>N20+N21</f>
        <v>35.25</v>
      </c>
      <c r="X21" s="4" t="s">
        <v>98</v>
      </c>
      <c r="Y21" s="4" t="s">
        <v>33</v>
      </c>
      <c r="Z21" s="4" t="s">
        <v>22</v>
      </c>
      <c r="AA21" s="4">
        <v>6.5</v>
      </c>
      <c r="AB21" s="4">
        <v>6.5</v>
      </c>
      <c r="AC21" s="4">
        <v>6.4</v>
      </c>
      <c r="AD21" s="4">
        <v>6.6</v>
      </c>
      <c r="AE21" s="4">
        <v>9.4</v>
      </c>
      <c r="AF21" s="4">
        <v>12.09</v>
      </c>
      <c r="AG21" s="4"/>
      <c r="AH21" s="4"/>
      <c r="AI21" s="19">
        <f t="shared" ref="AI21:AI32" si="3">SUM(AA21:AD21)-MAX(AA21:AD21)-MIN(AA21:AD21)</f>
        <v>12.999999999999998</v>
      </c>
      <c r="AJ21" s="19">
        <f t="shared" ref="AJ21:AJ32" si="4">IF(AI21+SUM(AE21:AG21)-AH21 &lt; 0,0,AI21+SUM(AE21:AG21)-AH21)</f>
        <v>34.49</v>
      </c>
    </row>
    <row r="22" spans="1:36" ht="15.75" customHeight="1" x14ac:dyDescent="0.2">
      <c r="A22" s="3">
        <f>A20+1</f>
        <v>11</v>
      </c>
      <c r="B22" s="4"/>
      <c r="C22" s="4"/>
      <c r="D22" s="10" t="s">
        <v>22</v>
      </c>
      <c r="E22" s="4"/>
      <c r="F22" s="4"/>
      <c r="G22" s="4"/>
      <c r="H22" s="4"/>
      <c r="I22" s="4"/>
      <c r="J22" s="4"/>
      <c r="K22" s="4"/>
      <c r="L22" s="4"/>
      <c r="M22" s="4">
        <f t="shared" si="0"/>
        <v>0</v>
      </c>
      <c r="N22" s="4">
        <f t="shared" si="1"/>
        <v>0</v>
      </c>
      <c r="O22" s="5">
        <f>N22+N23</f>
        <v>0</v>
      </c>
      <c r="P22" s="1">
        <f>B22</f>
        <v>0</v>
      </c>
      <c r="Q22" s="1">
        <f>C22</f>
        <v>0</v>
      </c>
      <c r="R22" s="1">
        <f>O22</f>
        <v>0</v>
      </c>
      <c r="X22" s="7" t="s">
        <v>98</v>
      </c>
      <c r="Y22" s="7" t="s">
        <v>33</v>
      </c>
      <c r="Z22" s="8" t="s">
        <v>23</v>
      </c>
      <c r="AA22" s="8">
        <v>6.3</v>
      </c>
      <c r="AB22" s="8">
        <v>6.3</v>
      </c>
      <c r="AC22" s="8">
        <v>6.6</v>
      </c>
      <c r="AD22" s="8">
        <v>6.9</v>
      </c>
      <c r="AE22" s="8">
        <v>9</v>
      </c>
      <c r="AF22" s="8">
        <v>12.26</v>
      </c>
      <c r="AG22" s="8">
        <v>5.6</v>
      </c>
      <c r="AH22" s="8"/>
      <c r="AI22" s="20">
        <f t="shared" si="3"/>
        <v>12.900000000000002</v>
      </c>
      <c r="AJ22" s="20">
        <f t="shared" si="4"/>
        <v>39.760000000000005</v>
      </c>
    </row>
    <row r="23" spans="1:36" ht="15.75" customHeight="1" x14ac:dyDescent="0.2">
      <c r="A23" s="6"/>
      <c r="B23" s="7"/>
      <c r="C23" s="7"/>
      <c r="D23" s="13" t="s">
        <v>23</v>
      </c>
      <c r="E23" s="8"/>
      <c r="F23" s="8"/>
      <c r="G23" s="8"/>
      <c r="H23" s="8"/>
      <c r="I23" s="8"/>
      <c r="J23" s="8"/>
      <c r="K23" s="8"/>
      <c r="L23" s="8"/>
      <c r="M23" s="8">
        <f t="shared" si="0"/>
        <v>0</v>
      </c>
      <c r="N23" s="8">
        <f t="shared" si="1"/>
        <v>0</v>
      </c>
      <c r="O23" s="9">
        <f>N22+N23</f>
        <v>0</v>
      </c>
      <c r="X23" s="4" t="s">
        <v>139</v>
      </c>
      <c r="Y23" s="4" t="s">
        <v>33</v>
      </c>
      <c r="Z23" s="4" t="s">
        <v>22</v>
      </c>
      <c r="AA23" s="4">
        <v>2.4</v>
      </c>
      <c r="AB23" s="4">
        <v>2.4</v>
      </c>
      <c r="AC23" s="4">
        <v>2.5</v>
      </c>
      <c r="AD23" s="4">
        <v>2.5</v>
      </c>
      <c r="AE23" s="4">
        <v>3.9</v>
      </c>
      <c r="AF23" s="4">
        <v>4.92</v>
      </c>
      <c r="AG23" s="4"/>
      <c r="AH23" s="4">
        <v>2</v>
      </c>
      <c r="AI23" s="19">
        <f t="shared" si="3"/>
        <v>4.9000000000000004</v>
      </c>
      <c r="AJ23" s="19">
        <f t="shared" si="4"/>
        <v>11.72</v>
      </c>
    </row>
    <row r="24" spans="1:36" ht="12.75" x14ac:dyDescent="0.2">
      <c r="A24" s="3">
        <f>A22+1</f>
        <v>12</v>
      </c>
      <c r="B24" s="4"/>
      <c r="C24" s="4"/>
      <c r="D24" s="10" t="s">
        <v>22</v>
      </c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>
        <f t="shared" si="1"/>
        <v>0</v>
      </c>
      <c r="O24" s="5">
        <f>N24+N25</f>
        <v>0</v>
      </c>
      <c r="P24" s="1">
        <f>B24</f>
        <v>0</v>
      </c>
      <c r="Q24" s="1">
        <f>C24</f>
        <v>0</v>
      </c>
      <c r="R24" s="1">
        <f>O24</f>
        <v>0</v>
      </c>
      <c r="X24" s="7" t="s">
        <v>139</v>
      </c>
      <c r="Y24" s="7" t="s">
        <v>33</v>
      </c>
      <c r="Z24" s="8" t="s">
        <v>23</v>
      </c>
      <c r="AA24" s="8">
        <v>3.6</v>
      </c>
      <c r="AB24" s="8">
        <v>4</v>
      </c>
      <c r="AC24" s="8">
        <v>4.0999999999999996</v>
      </c>
      <c r="AD24" s="8">
        <v>3.7</v>
      </c>
      <c r="AE24" s="8">
        <v>5.7</v>
      </c>
      <c r="AF24" s="8">
        <v>6.93</v>
      </c>
      <c r="AG24" s="8">
        <v>3.2</v>
      </c>
      <c r="AH24" s="8"/>
      <c r="AI24" s="20">
        <f t="shared" si="3"/>
        <v>7.6999999999999993</v>
      </c>
      <c r="AJ24" s="20">
        <f t="shared" si="4"/>
        <v>23.529999999999998</v>
      </c>
    </row>
    <row r="25" spans="1:36" ht="12.75" x14ac:dyDescent="0.2">
      <c r="A25" s="6"/>
      <c r="B25" s="7"/>
      <c r="C25" s="7"/>
      <c r="D25" s="13" t="s">
        <v>23</v>
      </c>
      <c r="E25" s="8"/>
      <c r="F25" s="8"/>
      <c r="G25" s="8"/>
      <c r="H25" s="8"/>
      <c r="I25" s="8"/>
      <c r="J25" s="8"/>
      <c r="K25" s="8"/>
      <c r="L25" s="8"/>
      <c r="M25" s="8">
        <f t="shared" si="0"/>
        <v>0</v>
      </c>
      <c r="N25" s="8">
        <f t="shared" si="1"/>
        <v>0</v>
      </c>
      <c r="O25" s="9">
        <f>N24+N25</f>
        <v>0</v>
      </c>
      <c r="X25" s="4" t="s">
        <v>140</v>
      </c>
      <c r="Y25" s="4" t="s">
        <v>33</v>
      </c>
      <c r="Z25" s="4" t="s">
        <v>22</v>
      </c>
      <c r="AA25" s="4">
        <v>3.2</v>
      </c>
      <c r="AB25" s="4">
        <v>3.6</v>
      </c>
      <c r="AC25" s="4">
        <v>3.8</v>
      </c>
      <c r="AD25" s="4">
        <v>3</v>
      </c>
      <c r="AE25" s="4">
        <v>5.8</v>
      </c>
      <c r="AF25" s="4">
        <v>6.88</v>
      </c>
      <c r="AG25" s="4"/>
      <c r="AH25" s="4">
        <v>4</v>
      </c>
      <c r="AI25" s="19">
        <f t="shared" si="3"/>
        <v>6.8000000000000007</v>
      </c>
      <c r="AJ25" s="19">
        <f t="shared" si="4"/>
        <v>15.48</v>
      </c>
    </row>
    <row r="26" spans="1:36" ht="12.75" x14ac:dyDescent="0.2">
      <c r="A26" s="3">
        <f>A24+1</f>
        <v>13</v>
      </c>
      <c r="B26" s="4"/>
      <c r="C26" s="4"/>
      <c r="D26" s="4" t="s">
        <v>22</v>
      </c>
      <c r="E26" s="4"/>
      <c r="F26" s="4"/>
      <c r="G26" s="4"/>
      <c r="H26" s="4"/>
      <c r="I26" s="4"/>
      <c r="J26" s="4"/>
      <c r="K26" s="4"/>
      <c r="L26" s="4"/>
      <c r="M26" s="4">
        <f t="shared" si="0"/>
        <v>0</v>
      </c>
      <c r="N26" s="4">
        <f t="shared" si="1"/>
        <v>0</v>
      </c>
      <c r="O26" s="5">
        <f>N26+N27</f>
        <v>0</v>
      </c>
      <c r="P26" s="1">
        <f>B26</f>
        <v>0</v>
      </c>
      <c r="Q26" s="1">
        <f>C26</f>
        <v>0</v>
      </c>
      <c r="R26" s="1">
        <f>O26</f>
        <v>0</v>
      </c>
      <c r="X26" s="7" t="s">
        <v>140</v>
      </c>
      <c r="Y26" s="7" t="s">
        <v>33</v>
      </c>
      <c r="Z26" s="8" t="s">
        <v>23</v>
      </c>
      <c r="AA26" s="8">
        <v>5.2</v>
      </c>
      <c r="AB26" s="8">
        <v>5.5</v>
      </c>
      <c r="AC26" s="8">
        <v>5.4</v>
      </c>
      <c r="AD26" s="8">
        <v>5.2</v>
      </c>
      <c r="AE26" s="8">
        <v>8.6</v>
      </c>
      <c r="AF26" s="8">
        <v>10.050000000000001</v>
      </c>
      <c r="AG26" s="8">
        <v>4</v>
      </c>
      <c r="AH26" s="8"/>
      <c r="AI26" s="20">
        <f t="shared" si="3"/>
        <v>10.600000000000001</v>
      </c>
      <c r="AJ26" s="20">
        <f t="shared" si="4"/>
        <v>33.25</v>
      </c>
    </row>
    <row r="27" spans="1:36" ht="12.75" x14ac:dyDescent="0.2">
      <c r="A27" s="6"/>
      <c r="B27" s="7"/>
      <c r="C27" s="7"/>
      <c r="D27" s="8" t="s">
        <v>23</v>
      </c>
      <c r="E27" s="8"/>
      <c r="F27" s="8"/>
      <c r="G27" s="8"/>
      <c r="H27" s="8"/>
      <c r="I27" s="8"/>
      <c r="J27" s="8"/>
      <c r="K27" s="8"/>
      <c r="L27" s="8"/>
      <c r="M27" s="8">
        <f t="shared" si="0"/>
        <v>0</v>
      </c>
      <c r="N27" s="8">
        <f t="shared" si="1"/>
        <v>0</v>
      </c>
      <c r="O27" s="9">
        <f>N26+N27</f>
        <v>0</v>
      </c>
      <c r="X27" s="4" t="s">
        <v>99</v>
      </c>
      <c r="Y27" s="4" t="s">
        <v>33</v>
      </c>
      <c r="Z27" s="4" t="s">
        <v>22</v>
      </c>
      <c r="AA27" s="4">
        <v>5.8</v>
      </c>
      <c r="AB27" s="4">
        <v>5.7</v>
      </c>
      <c r="AC27" s="4">
        <v>5.8</v>
      </c>
      <c r="AD27" s="4">
        <v>6.1</v>
      </c>
      <c r="AE27" s="4">
        <v>9.1999999999999993</v>
      </c>
      <c r="AF27" s="4">
        <v>12.87</v>
      </c>
      <c r="AG27" s="4"/>
      <c r="AH27" s="4"/>
      <c r="AI27" s="19">
        <f t="shared" si="3"/>
        <v>11.599999999999998</v>
      </c>
      <c r="AJ27" s="19">
        <f t="shared" si="4"/>
        <v>33.67</v>
      </c>
    </row>
    <row r="28" spans="1:36" ht="12.75" x14ac:dyDescent="0.2">
      <c r="A28" s="3">
        <f>A26+1</f>
        <v>14</v>
      </c>
      <c r="B28" s="4"/>
      <c r="C28" s="4"/>
      <c r="D28" s="4" t="s">
        <v>22</v>
      </c>
      <c r="E28" s="10"/>
      <c r="F28" s="10"/>
      <c r="G28" s="10"/>
      <c r="H28" s="10"/>
      <c r="I28" s="10"/>
      <c r="J28" s="10"/>
      <c r="K28" s="10"/>
      <c r="L28" s="10"/>
      <c r="M28" s="11">
        <f t="shared" si="0"/>
        <v>0</v>
      </c>
      <c r="N28" s="11">
        <f t="shared" si="1"/>
        <v>0</v>
      </c>
      <c r="O28" s="12">
        <f>N28+N29</f>
        <v>0</v>
      </c>
      <c r="P28" s="1">
        <f>B28</f>
        <v>0</v>
      </c>
      <c r="Q28" s="1">
        <f>C28</f>
        <v>0</v>
      </c>
      <c r="R28" s="1">
        <f>O28</f>
        <v>0</v>
      </c>
      <c r="X28" s="7" t="s">
        <v>99</v>
      </c>
      <c r="Y28" s="7" t="s">
        <v>33</v>
      </c>
      <c r="Z28" s="8" t="s">
        <v>23</v>
      </c>
      <c r="AA28" s="8">
        <v>6.4</v>
      </c>
      <c r="AB28" s="8">
        <v>6.4</v>
      </c>
      <c r="AC28" s="8">
        <v>6.3</v>
      </c>
      <c r="AD28" s="8">
        <v>6.7</v>
      </c>
      <c r="AE28" s="8">
        <v>9.6</v>
      </c>
      <c r="AF28" s="8">
        <v>12.8</v>
      </c>
      <c r="AG28" s="8">
        <v>5.4</v>
      </c>
      <c r="AH28" s="8"/>
      <c r="AI28" s="20">
        <f t="shared" si="3"/>
        <v>12.8</v>
      </c>
      <c r="AJ28" s="20">
        <f t="shared" si="4"/>
        <v>40.599999999999994</v>
      </c>
    </row>
    <row r="29" spans="1:36" ht="12.75" x14ac:dyDescent="0.2">
      <c r="A29" s="6"/>
      <c r="B29" s="7"/>
      <c r="C29" s="7"/>
      <c r="D29" s="8" t="s">
        <v>23</v>
      </c>
      <c r="E29" s="13"/>
      <c r="F29" s="13"/>
      <c r="G29" s="13"/>
      <c r="H29" s="13"/>
      <c r="I29" s="13"/>
      <c r="J29" s="13"/>
      <c r="K29" s="13"/>
      <c r="L29" s="13"/>
      <c r="M29" s="14">
        <f t="shared" si="0"/>
        <v>0</v>
      </c>
      <c r="N29" s="14">
        <f t="shared" si="1"/>
        <v>0</v>
      </c>
      <c r="O29" s="15">
        <f>N28+N29</f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9">
        <f t="shared" si="3"/>
        <v>0</v>
      </c>
      <c r="AJ29" s="19">
        <f t="shared" si="4"/>
        <v>0</v>
      </c>
    </row>
    <row r="30" spans="1:36" ht="12.75" x14ac:dyDescent="0.2">
      <c r="A30" s="3">
        <f>A28+1</f>
        <v>15</v>
      </c>
      <c r="B30" s="4"/>
      <c r="C30" s="4"/>
      <c r="D30" s="10" t="s">
        <v>22</v>
      </c>
      <c r="E30" s="4"/>
      <c r="F30" s="4"/>
      <c r="G30" s="4"/>
      <c r="H30" s="4"/>
      <c r="I30" s="4"/>
      <c r="J30" s="4"/>
      <c r="K30" s="4"/>
      <c r="L30" s="4"/>
      <c r="M30" s="4">
        <f t="shared" si="0"/>
        <v>0</v>
      </c>
      <c r="N30" s="4">
        <f t="shared" si="1"/>
        <v>0</v>
      </c>
      <c r="O30" s="5">
        <f>N30+N31</f>
        <v>0</v>
      </c>
      <c r="P30" s="1">
        <f>B30</f>
        <v>0</v>
      </c>
      <c r="Q30" s="1">
        <f>C30</f>
        <v>0</v>
      </c>
      <c r="R30" s="1">
        <f>O30</f>
        <v>0</v>
      </c>
      <c r="X30" s="7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20">
        <f t="shared" si="3"/>
        <v>0</v>
      </c>
      <c r="AJ30" s="20">
        <f t="shared" si="4"/>
        <v>0</v>
      </c>
    </row>
    <row r="31" spans="1:36" ht="12.75" x14ac:dyDescent="0.2">
      <c r="A31" s="6"/>
      <c r="B31" s="7"/>
      <c r="C31" s="7"/>
      <c r="D31" s="13" t="s">
        <v>23</v>
      </c>
      <c r="E31" s="8"/>
      <c r="F31" s="8"/>
      <c r="G31" s="8"/>
      <c r="H31" s="8"/>
      <c r="I31" s="8"/>
      <c r="J31" s="8"/>
      <c r="K31" s="8"/>
      <c r="L31" s="8"/>
      <c r="M31" s="8">
        <f t="shared" si="0"/>
        <v>0</v>
      </c>
      <c r="N31" s="8">
        <f t="shared" si="1"/>
        <v>0</v>
      </c>
      <c r="O31" s="9">
        <f>N30+N31</f>
        <v>0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9">
        <f t="shared" si="3"/>
        <v>0</v>
      </c>
      <c r="AJ31" s="19">
        <f t="shared" si="4"/>
        <v>0</v>
      </c>
    </row>
    <row r="32" spans="1:36" ht="12.75" x14ac:dyDescent="0.2">
      <c r="A32" s="3">
        <f>A30+1</f>
        <v>16</v>
      </c>
      <c r="B32" s="4"/>
      <c r="C32" s="4"/>
      <c r="D32" s="4" t="s">
        <v>22</v>
      </c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>
        <f t="shared" si="1"/>
        <v>0</v>
      </c>
      <c r="O32" s="5">
        <f>N32+N33</f>
        <v>0</v>
      </c>
      <c r="P32" s="1">
        <f>B32</f>
        <v>0</v>
      </c>
      <c r="Q32" s="1">
        <f>C32</f>
        <v>0</v>
      </c>
      <c r="R32" s="1">
        <f>O32</f>
        <v>0</v>
      </c>
      <c r="X32" s="7"/>
      <c r="Y32" s="7"/>
      <c r="Z32" s="8"/>
      <c r="AA32" s="8"/>
      <c r="AB32" s="8"/>
      <c r="AC32" s="8"/>
      <c r="AD32" s="8"/>
      <c r="AE32" s="8"/>
      <c r="AF32" s="8"/>
      <c r="AG32" s="8"/>
      <c r="AH32" s="8"/>
      <c r="AI32" s="20">
        <f t="shared" si="3"/>
        <v>0</v>
      </c>
      <c r="AJ32" s="20">
        <f t="shared" si="4"/>
        <v>0</v>
      </c>
    </row>
    <row r="33" spans="1:34" ht="12.75" x14ac:dyDescent="0.2">
      <c r="A33" s="6"/>
      <c r="B33" s="7"/>
      <c r="C33" s="7"/>
      <c r="D33" s="8" t="s">
        <v>23</v>
      </c>
      <c r="E33" s="8"/>
      <c r="F33" s="8"/>
      <c r="G33" s="8"/>
      <c r="H33" s="8"/>
      <c r="I33" s="8"/>
      <c r="J33" s="8"/>
      <c r="K33" s="8"/>
      <c r="L33" s="8"/>
      <c r="M33" s="8">
        <f t="shared" si="0"/>
        <v>0</v>
      </c>
      <c r="N33" s="8">
        <f t="shared" si="1"/>
        <v>0</v>
      </c>
      <c r="O33" s="9">
        <f>N32+N33</f>
        <v>0</v>
      </c>
    </row>
    <row r="34" spans="1:34" ht="12.75" x14ac:dyDescent="0.2">
      <c r="A34" s="3">
        <f>A32+1</f>
        <v>17</v>
      </c>
      <c r="B34" s="4"/>
      <c r="C34" s="4"/>
      <c r="D34" s="10" t="s">
        <v>22</v>
      </c>
      <c r="E34" s="4"/>
      <c r="F34" s="4"/>
      <c r="G34" s="4"/>
      <c r="H34" s="4"/>
      <c r="I34" s="4"/>
      <c r="J34" s="4"/>
      <c r="K34" s="4"/>
      <c r="L34" s="4"/>
      <c r="M34" s="4">
        <f t="shared" ref="M34:M65" si="5">SUM(E34:H34)-MIN(E34:H34)-MAX(E34:H34)</f>
        <v>0</v>
      </c>
      <c r="N34" s="4">
        <f t="shared" ref="N34:N65" si="6">IF(M34+SUM(I34:K34)-L34 &lt; 0,0,M34+SUM(I34:K34)-L34)</f>
        <v>0</v>
      </c>
      <c r="O34" s="5">
        <f>N34+N35</f>
        <v>0</v>
      </c>
      <c r="P34" s="1">
        <f>B34</f>
        <v>0</v>
      </c>
      <c r="Q34" s="1">
        <f>C34</f>
        <v>0</v>
      </c>
      <c r="R34" s="1">
        <f>O34</f>
        <v>0</v>
      </c>
      <c r="X34" s="16" t="s">
        <v>29</v>
      </c>
      <c r="Y34" s="16" t="s">
        <v>41</v>
      </c>
      <c r="Z34" s="16" t="s">
        <v>42</v>
      </c>
      <c r="AA34" s="21"/>
      <c r="AB34" s="16" t="s">
        <v>30</v>
      </c>
      <c r="AC34" s="16">
        <f t="shared" ref="AC34:AC35" si="7">AJ21</f>
        <v>34.49</v>
      </c>
      <c r="AD34" s="16">
        <f t="shared" ref="AD34:AD35" si="8">AJ23</f>
        <v>11.72</v>
      </c>
      <c r="AE34" s="16">
        <f t="shared" ref="AE34:AE35" si="9">AJ25</f>
        <v>15.48</v>
      </c>
      <c r="AF34" s="16">
        <f t="shared" ref="AF34:AF35" si="10">AJ27</f>
        <v>33.67</v>
      </c>
      <c r="AG34" s="16">
        <f t="shared" ref="AG34:AG35" si="11">AJ29</f>
        <v>0</v>
      </c>
      <c r="AH34" s="16">
        <f t="shared" ref="AH34:AH35" si="12">AJ31</f>
        <v>0</v>
      </c>
    </row>
    <row r="35" spans="1:34" ht="12.75" x14ac:dyDescent="0.2">
      <c r="A35" s="6"/>
      <c r="B35" s="7"/>
      <c r="C35" s="7"/>
      <c r="D35" s="13" t="s">
        <v>23</v>
      </c>
      <c r="E35" s="8"/>
      <c r="F35" s="8"/>
      <c r="G35" s="8"/>
      <c r="H35" s="8"/>
      <c r="I35" s="8"/>
      <c r="J35" s="8"/>
      <c r="K35" s="8"/>
      <c r="L35" s="8"/>
      <c r="M35" s="8">
        <f t="shared" si="5"/>
        <v>0</v>
      </c>
      <c r="N35" s="8">
        <f t="shared" si="6"/>
        <v>0</v>
      </c>
      <c r="O35" s="9">
        <f>N34+N35</f>
        <v>0</v>
      </c>
      <c r="X35" s="1" t="str">
        <f>Y21</f>
        <v>ŠD Moste</v>
      </c>
      <c r="Y35" s="1">
        <f>LARGE(AC34:AH34,1)+LARGE(AC34:AH34,2)+LARGE(AC34:AH34,3)</f>
        <v>83.64</v>
      </c>
      <c r="Z35" s="1">
        <f>LARGE(AC35:AH35,1)+LARGE(AC35:AH35,2)+LARGE(AC35:AH35,3)</f>
        <v>113.61</v>
      </c>
      <c r="AB35" s="16" t="s">
        <v>31</v>
      </c>
      <c r="AC35" s="16">
        <f t="shared" si="7"/>
        <v>39.760000000000005</v>
      </c>
      <c r="AD35" s="16">
        <f t="shared" si="8"/>
        <v>23.529999999999998</v>
      </c>
      <c r="AE35" s="16">
        <f t="shared" si="9"/>
        <v>33.25</v>
      </c>
      <c r="AF35" s="16">
        <f t="shared" si="10"/>
        <v>40.599999999999994</v>
      </c>
      <c r="AG35" s="16">
        <f t="shared" si="11"/>
        <v>0</v>
      </c>
      <c r="AH35" s="16">
        <f t="shared" si="12"/>
        <v>0</v>
      </c>
    </row>
    <row r="36" spans="1:34" ht="12.75" x14ac:dyDescent="0.2">
      <c r="A36" s="3">
        <f>A34+1</f>
        <v>18</v>
      </c>
      <c r="B36" s="4"/>
      <c r="C36" s="4"/>
      <c r="D36" s="4" t="s">
        <v>22</v>
      </c>
      <c r="E36" s="4"/>
      <c r="F36" s="4"/>
      <c r="G36" s="4"/>
      <c r="H36" s="4"/>
      <c r="I36" s="4"/>
      <c r="J36" s="4"/>
      <c r="K36" s="4"/>
      <c r="L36" s="4"/>
      <c r="M36" s="4">
        <f t="shared" si="5"/>
        <v>0</v>
      </c>
      <c r="N36" s="4">
        <f t="shared" si="6"/>
        <v>0</v>
      </c>
      <c r="O36" s="5">
        <f>N36+N37</f>
        <v>0</v>
      </c>
      <c r="P36" s="1">
        <f>B36</f>
        <v>0</v>
      </c>
      <c r="Q36" s="1">
        <f>C36</f>
        <v>0</v>
      </c>
      <c r="R36" s="1">
        <f>O36</f>
        <v>0</v>
      </c>
    </row>
    <row r="37" spans="1:34" ht="12.75" x14ac:dyDescent="0.2">
      <c r="A37" s="6"/>
      <c r="B37" s="7"/>
      <c r="C37" s="7"/>
      <c r="D37" s="8" t="s">
        <v>23</v>
      </c>
      <c r="E37" s="8"/>
      <c r="F37" s="8"/>
      <c r="G37" s="8"/>
      <c r="H37" s="8"/>
      <c r="I37" s="8"/>
      <c r="J37" s="8"/>
      <c r="K37" s="8"/>
      <c r="L37" s="8"/>
      <c r="M37" s="8">
        <f t="shared" si="5"/>
        <v>0</v>
      </c>
      <c r="N37" s="8">
        <f t="shared" si="6"/>
        <v>0</v>
      </c>
      <c r="O37" s="9">
        <f>N36+N37</f>
        <v>0</v>
      </c>
    </row>
    <row r="38" spans="1:34" ht="12.75" x14ac:dyDescent="0.2">
      <c r="A38" s="3">
        <f>A36+1</f>
        <v>19</v>
      </c>
      <c r="B38" s="4"/>
      <c r="C38" s="4"/>
      <c r="D38" s="10" t="s">
        <v>22</v>
      </c>
      <c r="E38" s="4"/>
      <c r="F38" s="4"/>
      <c r="G38" s="4"/>
      <c r="H38" s="4"/>
      <c r="I38" s="4"/>
      <c r="J38" s="4"/>
      <c r="K38" s="4"/>
      <c r="L38" s="4"/>
      <c r="M38" s="4">
        <f t="shared" si="5"/>
        <v>0</v>
      </c>
      <c r="N38" s="4">
        <f t="shared" si="6"/>
        <v>0</v>
      </c>
      <c r="O38" s="5">
        <f>N38+N39</f>
        <v>0</v>
      </c>
      <c r="P38" s="1">
        <f>B38</f>
        <v>0</v>
      </c>
      <c r="Q38" s="1">
        <f>C38</f>
        <v>0</v>
      </c>
      <c r="R38" s="1">
        <f>O38</f>
        <v>0</v>
      </c>
    </row>
    <row r="39" spans="1:34" ht="12.75" x14ac:dyDescent="0.2">
      <c r="A39" s="6"/>
      <c r="B39" s="7"/>
      <c r="C39" s="7"/>
      <c r="D39" s="13" t="s">
        <v>23</v>
      </c>
      <c r="E39" s="8"/>
      <c r="F39" s="8"/>
      <c r="G39" s="8"/>
      <c r="H39" s="8"/>
      <c r="I39" s="8"/>
      <c r="J39" s="8"/>
      <c r="K39" s="8"/>
      <c r="L39" s="8"/>
      <c r="M39" s="8">
        <f t="shared" si="5"/>
        <v>0</v>
      </c>
      <c r="N39" s="8">
        <f t="shared" si="6"/>
        <v>0</v>
      </c>
      <c r="O39" s="9">
        <f>N38+N39</f>
        <v>0</v>
      </c>
    </row>
    <row r="40" spans="1:34" ht="12.75" x14ac:dyDescent="0.2">
      <c r="A40" s="3">
        <f>A38+1</f>
        <v>20</v>
      </c>
      <c r="B40" s="4"/>
      <c r="C40" s="4"/>
      <c r="D40" s="4" t="s">
        <v>22</v>
      </c>
      <c r="E40" s="4"/>
      <c r="F40" s="4"/>
      <c r="G40" s="4"/>
      <c r="H40" s="4"/>
      <c r="I40" s="4"/>
      <c r="J40" s="4"/>
      <c r="K40" s="4"/>
      <c r="L40" s="4"/>
      <c r="M40" s="4">
        <f t="shared" si="5"/>
        <v>0</v>
      </c>
      <c r="N40" s="4">
        <f t="shared" si="6"/>
        <v>0</v>
      </c>
      <c r="O40" s="5">
        <f>N40+N41</f>
        <v>0</v>
      </c>
      <c r="P40" s="1">
        <f>B40</f>
        <v>0</v>
      </c>
      <c r="Q40" s="1">
        <f>C40</f>
        <v>0</v>
      </c>
      <c r="R40" s="1">
        <f>O40</f>
        <v>0</v>
      </c>
    </row>
    <row r="41" spans="1:34" ht="12.75" x14ac:dyDescent="0.2">
      <c r="A41" s="6"/>
      <c r="B41" s="7"/>
      <c r="C41" s="7"/>
      <c r="D41" s="8" t="s">
        <v>23</v>
      </c>
      <c r="E41" s="8"/>
      <c r="F41" s="8"/>
      <c r="G41" s="8"/>
      <c r="H41" s="8"/>
      <c r="I41" s="8"/>
      <c r="J41" s="8"/>
      <c r="K41" s="8"/>
      <c r="L41" s="8"/>
      <c r="M41" s="8">
        <f t="shared" si="5"/>
        <v>0</v>
      </c>
      <c r="N41" s="8">
        <f t="shared" si="6"/>
        <v>0</v>
      </c>
      <c r="O41" s="9">
        <f>N40+N41</f>
        <v>0</v>
      </c>
    </row>
    <row r="42" spans="1:34" ht="12.75" x14ac:dyDescent="0.2">
      <c r="A42" s="3">
        <f>A40+1</f>
        <v>21</v>
      </c>
      <c r="B42" s="4"/>
      <c r="C42" s="4"/>
      <c r="D42" s="10" t="s">
        <v>22</v>
      </c>
      <c r="E42" s="4"/>
      <c r="F42" s="4"/>
      <c r="G42" s="4"/>
      <c r="H42" s="4"/>
      <c r="I42" s="4"/>
      <c r="J42" s="4"/>
      <c r="K42" s="4"/>
      <c r="L42" s="4"/>
      <c r="M42" s="4">
        <f t="shared" si="5"/>
        <v>0</v>
      </c>
      <c r="N42" s="4">
        <f t="shared" si="6"/>
        <v>0</v>
      </c>
      <c r="O42" s="5">
        <f>N42+N43</f>
        <v>0</v>
      </c>
      <c r="P42" s="1">
        <f>B42</f>
        <v>0</v>
      </c>
      <c r="Q42" s="1">
        <f>C42</f>
        <v>0</v>
      </c>
      <c r="R42" s="1">
        <f>O42</f>
        <v>0</v>
      </c>
    </row>
    <row r="43" spans="1:34" ht="12.75" x14ac:dyDescent="0.2">
      <c r="A43" s="6"/>
      <c r="B43" s="7"/>
      <c r="C43" s="7"/>
      <c r="D43" s="13" t="s">
        <v>23</v>
      </c>
      <c r="E43" s="8"/>
      <c r="F43" s="8"/>
      <c r="G43" s="8"/>
      <c r="H43" s="8"/>
      <c r="I43" s="8"/>
      <c r="J43" s="8"/>
      <c r="K43" s="8"/>
      <c r="L43" s="8"/>
      <c r="M43" s="8">
        <f t="shared" si="5"/>
        <v>0</v>
      </c>
      <c r="N43" s="8">
        <f t="shared" si="6"/>
        <v>0</v>
      </c>
      <c r="O43" s="9">
        <f>N42+N43</f>
        <v>0</v>
      </c>
    </row>
    <row r="44" spans="1:34" ht="12.75" x14ac:dyDescent="0.2">
      <c r="A44" s="3">
        <f>A42+1</f>
        <v>22</v>
      </c>
      <c r="B44" s="4"/>
      <c r="C44" s="4"/>
      <c r="D44" s="4" t="s">
        <v>22</v>
      </c>
      <c r="E44" s="4"/>
      <c r="F44" s="4"/>
      <c r="G44" s="4"/>
      <c r="H44" s="4"/>
      <c r="I44" s="4"/>
      <c r="J44" s="4"/>
      <c r="K44" s="4"/>
      <c r="L44" s="4"/>
      <c r="M44" s="4">
        <f t="shared" si="5"/>
        <v>0</v>
      </c>
      <c r="N44" s="4">
        <f t="shared" si="6"/>
        <v>0</v>
      </c>
      <c r="O44" s="5">
        <f>N44+N45</f>
        <v>0</v>
      </c>
      <c r="P44" s="1">
        <f>B44</f>
        <v>0</v>
      </c>
      <c r="Q44" s="1">
        <f>C44</f>
        <v>0</v>
      </c>
      <c r="R44" s="1">
        <f>O44</f>
        <v>0</v>
      </c>
    </row>
    <row r="45" spans="1:34" ht="12.75" x14ac:dyDescent="0.2">
      <c r="A45" s="6"/>
      <c r="B45" s="7"/>
      <c r="C45" s="7"/>
      <c r="D45" s="8" t="s">
        <v>23</v>
      </c>
      <c r="E45" s="8"/>
      <c r="F45" s="8"/>
      <c r="G45" s="8"/>
      <c r="H45" s="8"/>
      <c r="I45" s="8"/>
      <c r="J45" s="8"/>
      <c r="K45" s="8"/>
      <c r="L45" s="8"/>
      <c r="M45" s="8">
        <f t="shared" si="5"/>
        <v>0</v>
      </c>
      <c r="N45" s="8">
        <f t="shared" si="6"/>
        <v>0</v>
      </c>
      <c r="O45" s="9">
        <f>N44+N45</f>
        <v>0</v>
      </c>
    </row>
    <row r="46" spans="1:34" ht="12.75" x14ac:dyDescent="0.2">
      <c r="A46" s="3">
        <f>A44+1</f>
        <v>23</v>
      </c>
      <c r="B46" s="4"/>
      <c r="C46" s="4"/>
      <c r="D46" s="10" t="s">
        <v>22</v>
      </c>
      <c r="E46" s="4"/>
      <c r="F46" s="4"/>
      <c r="G46" s="4"/>
      <c r="H46" s="4"/>
      <c r="I46" s="4"/>
      <c r="J46" s="4"/>
      <c r="K46" s="4"/>
      <c r="L46" s="4"/>
      <c r="M46" s="4">
        <f t="shared" si="5"/>
        <v>0</v>
      </c>
      <c r="N46" s="4">
        <f t="shared" si="6"/>
        <v>0</v>
      </c>
      <c r="O46" s="5">
        <f>N46+N47</f>
        <v>0</v>
      </c>
      <c r="P46" s="1">
        <f>B46</f>
        <v>0</v>
      </c>
      <c r="Q46" s="1">
        <f>C46</f>
        <v>0</v>
      </c>
      <c r="R46" s="1">
        <f>O46</f>
        <v>0</v>
      </c>
    </row>
    <row r="47" spans="1:34" ht="12.75" x14ac:dyDescent="0.2">
      <c r="A47" s="6"/>
      <c r="B47" s="7"/>
      <c r="C47" s="7"/>
      <c r="D47" s="13" t="s">
        <v>23</v>
      </c>
      <c r="E47" s="8"/>
      <c r="F47" s="8"/>
      <c r="G47" s="8"/>
      <c r="H47" s="8"/>
      <c r="I47" s="8"/>
      <c r="J47" s="8"/>
      <c r="K47" s="8"/>
      <c r="L47" s="8"/>
      <c r="M47" s="8">
        <f t="shared" si="5"/>
        <v>0</v>
      </c>
      <c r="N47" s="8">
        <f t="shared" si="6"/>
        <v>0</v>
      </c>
      <c r="O47" s="9">
        <f>N46+N47</f>
        <v>0</v>
      </c>
    </row>
    <row r="48" spans="1:34" ht="12.75" x14ac:dyDescent="0.2">
      <c r="A48" s="3">
        <f>A46+1</f>
        <v>24</v>
      </c>
      <c r="B48" s="4"/>
      <c r="C48" s="4"/>
      <c r="D48" s="4" t="s">
        <v>22</v>
      </c>
      <c r="E48" s="4"/>
      <c r="F48" s="4"/>
      <c r="G48" s="4"/>
      <c r="H48" s="4"/>
      <c r="I48" s="4"/>
      <c r="J48" s="4"/>
      <c r="K48" s="4"/>
      <c r="L48" s="4"/>
      <c r="M48" s="4">
        <f t="shared" si="5"/>
        <v>0</v>
      </c>
      <c r="N48" s="4">
        <f t="shared" si="6"/>
        <v>0</v>
      </c>
      <c r="O48" s="5">
        <f>N48+N49</f>
        <v>0</v>
      </c>
      <c r="P48" s="1">
        <f>B48</f>
        <v>0</v>
      </c>
      <c r="Q48" s="1">
        <f>C48</f>
        <v>0</v>
      </c>
      <c r="R48" s="1">
        <f>O48</f>
        <v>0</v>
      </c>
    </row>
    <row r="49" spans="1:18" ht="12.75" x14ac:dyDescent="0.2">
      <c r="A49" s="6"/>
      <c r="B49" s="7"/>
      <c r="C49" s="7"/>
      <c r="D49" s="8" t="s">
        <v>23</v>
      </c>
      <c r="E49" s="8"/>
      <c r="F49" s="8"/>
      <c r="G49" s="8"/>
      <c r="H49" s="8"/>
      <c r="I49" s="8"/>
      <c r="J49" s="8"/>
      <c r="K49" s="8"/>
      <c r="L49" s="8"/>
      <c r="M49" s="8">
        <f t="shared" si="5"/>
        <v>0</v>
      </c>
      <c r="N49" s="8">
        <f t="shared" si="6"/>
        <v>0</v>
      </c>
      <c r="O49" s="9">
        <f>N48+N49</f>
        <v>0</v>
      </c>
    </row>
    <row r="50" spans="1:18" ht="12.75" x14ac:dyDescent="0.2">
      <c r="A50" s="3">
        <f>A48+1</f>
        <v>25</v>
      </c>
      <c r="B50" s="4"/>
      <c r="C50" s="4"/>
      <c r="D50" s="10" t="s">
        <v>22</v>
      </c>
      <c r="E50" s="4"/>
      <c r="F50" s="4"/>
      <c r="G50" s="4"/>
      <c r="H50" s="4"/>
      <c r="I50" s="4"/>
      <c r="J50" s="4"/>
      <c r="K50" s="4"/>
      <c r="L50" s="4"/>
      <c r="M50" s="4">
        <f t="shared" si="5"/>
        <v>0</v>
      </c>
      <c r="N50" s="4">
        <f t="shared" si="6"/>
        <v>0</v>
      </c>
      <c r="O50" s="5">
        <f>N50+N51</f>
        <v>0</v>
      </c>
      <c r="P50" s="1">
        <f>B50</f>
        <v>0</v>
      </c>
      <c r="Q50" s="1">
        <f>C50</f>
        <v>0</v>
      </c>
      <c r="R50" s="1">
        <f>O50</f>
        <v>0</v>
      </c>
    </row>
    <row r="51" spans="1:18" ht="12.75" x14ac:dyDescent="0.2">
      <c r="A51" s="6"/>
      <c r="B51" s="7"/>
      <c r="C51" s="7"/>
      <c r="D51" s="13" t="s">
        <v>23</v>
      </c>
      <c r="E51" s="8"/>
      <c r="F51" s="8"/>
      <c r="G51" s="8"/>
      <c r="H51" s="8"/>
      <c r="I51" s="8"/>
      <c r="J51" s="8"/>
      <c r="K51" s="8"/>
      <c r="L51" s="8"/>
      <c r="M51" s="8">
        <f t="shared" si="5"/>
        <v>0</v>
      </c>
      <c r="N51" s="8">
        <f t="shared" si="6"/>
        <v>0</v>
      </c>
      <c r="O51" s="9">
        <f>N50+N51</f>
        <v>0</v>
      </c>
    </row>
    <row r="52" spans="1:18" ht="12.75" x14ac:dyDescent="0.2">
      <c r="A52" s="3">
        <f>A50+1</f>
        <v>26</v>
      </c>
      <c r="B52" s="4"/>
      <c r="C52" s="4"/>
      <c r="D52" s="4" t="s">
        <v>22</v>
      </c>
      <c r="E52" s="4"/>
      <c r="F52" s="4"/>
      <c r="G52" s="4"/>
      <c r="H52" s="4"/>
      <c r="I52" s="4"/>
      <c r="J52" s="4"/>
      <c r="K52" s="4"/>
      <c r="L52" s="4"/>
      <c r="M52" s="4">
        <f t="shared" si="5"/>
        <v>0</v>
      </c>
      <c r="N52" s="4">
        <f t="shared" si="6"/>
        <v>0</v>
      </c>
      <c r="O52" s="5">
        <f>N52+N53</f>
        <v>0</v>
      </c>
      <c r="P52" s="1">
        <f>B52</f>
        <v>0</v>
      </c>
      <c r="Q52" s="1">
        <f>C52</f>
        <v>0</v>
      </c>
      <c r="R52" s="1">
        <f>O52</f>
        <v>0</v>
      </c>
    </row>
    <row r="53" spans="1:18" ht="12.75" x14ac:dyDescent="0.2">
      <c r="A53" s="6"/>
      <c r="B53" s="7"/>
      <c r="C53" s="7"/>
      <c r="D53" s="8" t="s">
        <v>23</v>
      </c>
      <c r="E53" s="8"/>
      <c r="F53" s="8"/>
      <c r="G53" s="8"/>
      <c r="H53" s="8"/>
      <c r="I53" s="8"/>
      <c r="J53" s="8"/>
      <c r="K53" s="8"/>
      <c r="L53" s="8"/>
      <c r="M53" s="8">
        <f t="shared" si="5"/>
        <v>0</v>
      </c>
      <c r="N53" s="8">
        <f t="shared" si="6"/>
        <v>0</v>
      </c>
      <c r="O53" s="9">
        <f>N52+N53</f>
        <v>0</v>
      </c>
    </row>
    <row r="54" spans="1:18" ht="12.75" x14ac:dyDescent="0.2">
      <c r="A54" s="3">
        <f>A52+1</f>
        <v>27</v>
      </c>
      <c r="B54" s="4"/>
      <c r="C54" s="4"/>
      <c r="D54" s="10" t="s">
        <v>22</v>
      </c>
      <c r="E54" s="4"/>
      <c r="F54" s="4"/>
      <c r="G54" s="4"/>
      <c r="H54" s="4"/>
      <c r="I54" s="4"/>
      <c r="J54" s="4"/>
      <c r="K54" s="4"/>
      <c r="L54" s="4"/>
      <c r="M54" s="4">
        <f t="shared" si="5"/>
        <v>0</v>
      </c>
      <c r="N54" s="4">
        <f t="shared" si="6"/>
        <v>0</v>
      </c>
      <c r="O54" s="5">
        <f>N54+N55</f>
        <v>0</v>
      </c>
      <c r="P54" s="1">
        <f>B54</f>
        <v>0</v>
      </c>
      <c r="Q54" s="1">
        <f>C54</f>
        <v>0</v>
      </c>
      <c r="R54" s="1">
        <f>O54</f>
        <v>0</v>
      </c>
    </row>
    <row r="55" spans="1:18" ht="12.75" x14ac:dyDescent="0.2">
      <c r="A55" s="6"/>
      <c r="B55" s="7"/>
      <c r="C55" s="7"/>
      <c r="D55" s="13" t="s">
        <v>23</v>
      </c>
      <c r="E55" s="8"/>
      <c r="F55" s="8"/>
      <c r="G55" s="8"/>
      <c r="H55" s="8"/>
      <c r="I55" s="8"/>
      <c r="J55" s="8"/>
      <c r="K55" s="8"/>
      <c r="L55" s="8"/>
      <c r="M55" s="8">
        <f t="shared" si="5"/>
        <v>0</v>
      </c>
      <c r="N55" s="8">
        <f t="shared" si="6"/>
        <v>0</v>
      </c>
      <c r="O55" s="9">
        <f>N54+N55</f>
        <v>0</v>
      </c>
    </row>
    <row r="56" spans="1:18" ht="12.75" x14ac:dyDescent="0.2">
      <c r="A56" s="3">
        <f>A54+1</f>
        <v>28</v>
      </c>
      <c r="B56" s="4"/>
      <c r="C56" s="4"/>
      <c r="D56" s="4" t="s">
        <v>22</v>
      </c>
      <c r="E56" s="4"/>
      <c r="F56" s="4"/>
      <c r="G56" s="4"/>
      <c r="H56" s="4"/>
      <c r="I56" s="4"/>
      <c r="J56" s="4"/>
      <c r="K56" s="4"/>
      <c r="L56" s="4"/>
      <c r="M56" s="4">
        <f t="shared" si="5"/>
        <v>0</v>
      </c>
      <c r="N56" s="4">
        <f t="shared" si="6"/>
        <v>0</v>
      </c>
      <c r="O56" s="5">
        <f>N56+N57</f>
        <v>0</v>
      </c>
      <c r="P56" s="1">
        <f>B56</f>
        <v>0</v>
      </c>
      <c r="Q56" s="1">
        <f>C56</f>
        <v>0</v>
      </c>
      <c r="R56" s="1">
        <f>O56</f>
        <v>0</v>
      </c>
    </row>
    <row r="57" spans="1:18" ht="12.75" x14ac:dyDescent="0.2">
      <c r="A57" s="6"/>
      <c r="B57" s="7"/>
      <c r="C57" s="7"/>
      <c r="D57" s="8" t="s">
        <v>23</v>
      </c>
      <c r="E57" s="8"/>
      <c r="F57" s="8"/>
      <c r="G57" s="8"/>
      <c r="H57" s="8"/>
      <c r="I57" s="8"/>
      <c r="J57" s="8"/>
      <c r="K57" s="8"/>
      <c r="L57" s="8"/>
      <c r="M57" s="8">
        <f t="shared" si="5"/>
        <v>0</v>
      </c>
      <c r="N57" s="8">
        <f t="shared" si="6"/>
        <v>0</v>
      </c>
      <c r="O57" s="9">
        <f>N56+N57</f>
        <v>0</v>
      </c>
    </row>
    <row r="58" spans="1:18" ht="12.75" x14ac:dyDescent="0.2">
      <c r="A58" s="3">
        <f>A56+1</f>
        <v>29</v>
      </c>
      <c r="B58" s="4"/>
      <c r="C58" s="4"/>
      <c r="D58" s="10" t="s">
        <v>22</v>
      </c>
      <c r="E58" s="4"/>
      <c r="F58" s="4"/>
      <c r="G58" s="4"/>
      <c r="H58" s="4"/>
      <c r="I58" s="4"/>
      <c r="J58" s="4"/>
      <c r="K58" s="4"/>
      <c r="L58" s="4"/>
      <c r="M58" s="4">
        <f t="shared" si="5"/>
        <v>0</v>
      </c>
      <c r="N58" s="4">
        <f t="shared" si="6"/>
        <v>0</v>
      </c>
      <c r="O58" s="5">
        <f>N58+N59</f>
        <v>0</v>
      </c>
      <c r="P58" s="1">
        <f>B58</f>
        <v>0</v>
      </c>
      <c r="Q58" s="1">
        <f>C58</f>
        <v>0</v>
      </c>
      <c r="R58" s="1">
        <f>O58</f>
        <v>0</v>
      </c>
    </row>
    <row r="59" spans="1:18" ht="12.75" x14ac:dyDescent="0.2">
      <c r="A59" s="6"/>
      <c r="B59" s="7"/>
      <c r="C59" s="7"/>
      <c r="D59" s="13" t="s">
        <v>23</v>
      </c>
      <c r="E59" s="8"/>
      <c r="F59" s="8"/>
      <c r="G59" s="8"/>
      <c r="H59" s="8"/>
      <c r="I59" s="8"/>
      <c r="J59" s="8"/>
      <c r="K59" s="8"/>
      <c r="L59" s="8"/>
      <c r="M59" s="8">
        <f t="shared" si="5"/>
        <v>0</v>
      </c>
      <c r="N59" s="8">
        <f t="shared" si="6"/>
        <v>0</v>
      </c>
      <c r="O59" s="9">
        <f>N58+N59</f>
        <v>0</v>
      </c>
    </row>
    <row r="60" spans="1:18" ht="12.75" x14ac:dyDescent="0.2">
      <c r="A60" s="3">
        <f>A58+1</f>
        <v>30</v>
      </c>
      <c r="B60" s="4"/>
      <c r="C60" s="4"/>
      <c r="D60" s="4" t="s">
        <v>22</v>
      </c>
      <c r="E60" s="4"/>
      <c r="F60" s="4"/>
      <c r="G60" s="4"/>
      <c r="H60" s="4"/>
      <c r="I60" s="4"/>
      <c r="J60" s="4"/>
      <c r="K60" s="4"/>
      <c r="L60" s="4"/>
      <c r="M60" s="4">
        <f t="shared" si="5"/>
        <v>0</v>
      </c>
      <c r="N60" s="4">
        <f t="shared" si="6"/>
        <v>0</v>
      </c>
      <c r="O60" s="5">
        <f>N60+N61</f>
        <v>0</v>
      </c>
      <c r="P60" s="1">
        <f>B60</f>
        <v>0</v>
      </c>
      <c r="Q60" s="1">
        <f>C60</f>
        <v>0</v>
      </c>
      <c r="R60" s="1">
        <f>O60</f>
        <v>0</v>
      </c>
    </row>
    <row r="61" spans="1:18" ht="12.75" x14ac:dyDescent="0.2">
      <c r="A61" s="6"/>
      <c r="B61" s="7"/>
      <c r="C61" s="7"/>
      <c r="D61" s="8" t="s">
        <v>23</v>
      </c>
      <c r="E61" s="8"/>
      <c r="F61" s="8"/>
      <c r="G61" s="8"/>
      <c r="H61" s="8"/>
      <c r="I61" s="8"/>
      <c r="J61" s="8"/>
      <c r="K61" s="8"/>
      <c r="L61" s="8"/>
      <c r="M61" s="8">
        <f t="shared" si="5"/>
        <v>0</v>
      </c>
      <c r="N61" s="8">
        <f t="shared" si="6"/>
        <v>0</v>
      </c>
      <c r="O61" s="9">
        <f>N60+N61</f>
        <v>0</v>
      </c>
    </row>
    <row r="62" spans="1:18" ht="12.75" x14ac:dyDescent="0.2">
      <c r="A62" s="3">
        <f>A60+1</f>
        <v>31</v>
      </c>
      <c r="B62" s="4"/>
      <c r="C62" s="4"/>
      <c r="D62" s="10" t="s">
        <v>22</v>
      </c>
      <c r="E62" s="4"/>
      <c r="F62" s="4"/>
      <c r="G62" s="4"/>
      <c r="H62" s="4"/>
      <c r="I62" s="4"/>
      <c r="J62" s="4"/>
      <c r="K62" s="4"/>
      <c r="L62" s="4"/>
      <c r="M62" s="4">
        <f t="shared" si="5"/>
        <v>0</v>
      </c>
      <c r="N62" s="4">
        <f t="shared" si="6"/>
        <v>0</v>
      </c>
      <c r="O62" s="5">
        <f>N62+N63</f>
        <v>0</v>
      </c>
      <c r="P62" s="1">
        <f>B62</f>
        <v>0</v>
      </c>
      <c r="Q62" s="1">
        <f>C62</f>
        <v>0</v>
      </c>
      <c r="R62" s="1">
        <f>O62</f>
        <v>0</v>
      </c>
    </row>
    <row r="63" spans="1:18" ht="12.75" x14ac:dyDescent="0.2">
      <c r="A63" s="6"/>
      <c r="B63" s="7"/>
      <c r="C63" s="7"/>
      <c r="D63" s="13" t="s">
        <v>23</v>
      </c>
      <c r="E63" s="8"/>
      <c r="F63" s="8"/>
      <c r="G63" s="8"/>
      <c r="H63" s="8"/>
      <c r="I63" s="8"/>
      <c r="J63" s="8"/>
      <c r="K63" s="8"/>
      <c r="L63" s="8"/>
      <c r="M63" s="8">
        <f t="shared" si="5"/>
        <v>0</v>
      </c>
      <c r="N63" s="8">
        <f t="shared" si="6"/>
        <v>0</v>
      </c>
      <c r="O63" s="9">
        <f>N62+N63</f>
        <v>0</v>
      </c>
    </row>
    <row r="64" spans="1:18" ht="12.75" x14ac:dyDescent="0.2">
      <c r="A64" s="3">
        <f>A62+1</f>
        <v>32</v>
      </c>
      <c r="B64" s="4"/>
      <c r="C64" s="4"/>
      <c r="D64" s="4" t="s">
        <v>22</v>
      </c>
      <c r="E64" s="4"/>
      <c r="F64" s="4"/>
      <c r="G64" s="4"/>
      <c r="H64" s="4"/>
      <c r="I64" s="4"/>
      <c r="J64" s="4"/>
      <c r="K64" s="4"/>
      <c r="L64" s="4"/>
      <c r="M64" s="4">
        <f t="shared" si="5"/>
        <v>0</v>
      </c>
      <c r="N64" s="4">
        <f t="shared" si="6"/>
        <v>0</v>
      </c>
      <c r="O64" s="5">
        <f>N64+N65</f>
        <v>0</v>
      </c>
      <c r="P64" s="1">
        <f>B64</f>
        <v>0</v>
      </c>
      <c r="Q64" s="1">
        <f>C64</f>
        <v>0</v>
      </c>
      <c r="R64" s="1">
        <f>O64</f>
        <v>0</v>
      </c>
    </row>
    <row r="65" spans="1:18" ht="12.75" x14ac:dyDescent="0.2">
      <c r="A65" s="6"/>
      <c r="B65" s="7"/>
      <c r="C65" s="7"/>
      <c r="D65" s="8" t="s">
        <v>23</v>
      </c>
      <c r="E65" s="8"/>
      <c r="F65" s="8"/>
      <c r="G65" s="8"/>
      <c r="H65" s="8"/>
      <c r="I65" s="8"/>
      <c r="J65" s="8"/>
      <c r="K65" s="8"/>
      <c r="L65" s="8"/>
      <c r="M65" s="8">
        <f t="shared" si="5"/>
        <v>0</v>
      </c>
      <c r="N65" s="8">
        <f t="shared" si="6"/>
        <v>0</v>
      </c>
      <c r="O65" s="9">
        <f>N64+N65</f>
        <v>0</v>
      </c>
    </row>
    <row r="66" spans="1:18" ht="12.75" x14ac:dyDescent="0.2">
      <c r="A66" s="3">
        <f>A64+1</f>
        <v>33</v>
      </c>
      <c r="B66" s="4"/>
      <c r="C66" s="4"/>
      <c r="D66" s="10" t="s">
        <v>22</v>
      </c>
      <c r="E66" s="4"/>
      <c r="F66" s="4"/>
      <c r="G66" s="4"/>
      <c r="H66" s="4"/>
      <c r="I66" s="4"/>
      <c r="J66" s="4"/>
      <c r="K66" s="4"/>
      <c r="L66" s="4"/>
      <c r="M66" s="4">
        <f t="shared" ref="M66:M101" si="13">SUM(E66:H66)-MIN(E66:H66)-MAX(E66:H66)</f>
        <v>0</v>
      </c>
      <c r="N66" s="4">
        <f t="shared" ref="N66:N97" si="14">IF(M66+SUM(I66:K66)-L66 &lt; 0,0,M66+SUM(I66:K66)-L66)</f>
        <v>0</v>
      </c>
      <c r="O66" s="5">
        <f>N66+N67</f>
        <v>0</v>
      </c>
      <c r="P66" s="1">
        <f>B66</f>
        <v>0</v>
      </c>
      <c r="Q66" s="1">
        <f>C66</f>
        <v>0</v>
      </c>
      <c r="R66" s="1">
        <f>O66</f>
        <v>0</v>
      </c>
    </row>
    <row r="67" spans="1:18" ht="12.75" x14ac:dyDescent="0.2">
      <c r="A67" s="6"/>
      <c r="B67" s="7"/>
      <c r="C67" s="7"/>
      <c r="D67" s="13" t="s">
        <v>23</v>
      </c>
      <c r="E67" s="8"/>
      <c r="F67" s="8"/>
      <c r="G67" s="8"/>
      <c r="H67" s="8"/>
      <c r="I67" s="8"/>
      <c r="J67" s="8"/>
      <c r="K67" s="8"/>
      <c r="L67" s="8"/>
      <c r="M67" s="8">
        <f t="shared" si="13"/>
        <v>0</v>
      </c>
      <c r="N67" s="8">
        <f t="shared" si="14"/>
        <v>0</v>
      </c>
      <c r="O67" s="9">
        <f>N66+N67</f>
        <v>0</v>
      </c>
    </row>
    <row r="68" spans="1:18" ht="12.75" x14ac:dyDescent="0.2">
      <c r="A68" s="3">
        <f>A66+1</f>
        <v>34</v>
      </c>
      <c r="B68" s="4"/>
      <c r="C68" s="4"/>
      <c r="D68" s="4" t="s">
        <v>22</v>
      </c>
      <c r="E68" s="4"/>
      <c r="F68" s="4"/>
      <c r="G68" s="4"/>
      <c r="H68" s="4"/>
      <c r="I68" s="4"/>
      <c r="J68" s="4"/>
      <c r="K68" s="4"/>
      <c r="L68" s="4"/>
      <c r="M68" s="4">
        <f t="shared" si="13"/>
        <v>0</v>
      </c>
      <c r="N68" s="4">
        <f t="shared" si="14"/>
        <v>0</v>
      </c>
      <c r="O68" s="5">
        <f>N68+N69</f>
        <v>0</v>
      </c>
      <c r="P68" s="1">
        <f>B68</f>
        <v>0</v>
      </c>
      <c r="Q68" s="1">
        <f>C68</f>
        <v>0</v>
      </c>
      <c r="R68" s="1">
        <f>O68</f>
        <v>0</v>
      </c>
    </row>
    <row r="69" spans="1:18" ht="12.75" x14ac:dyDescent="0.2">
      <c r="A69" s="6"/>
      <c r="B69" s="7"/>
      <c r="C69" s="7"/>
      <c r="D69" s="8" t="s">
        <v>23</v>
      </c>
      <c r="E69" s="8"/>
      <c r="F69" s="8"/>
      <c r="G69" s="8"/>
      <c r="H69" s="8"/>
      <c r="I69" s="8"/>
      <c r="J69" s="8"/>
      <c r="K69" s="8"/>
      <c r="L69" s="8"/>
      <c r="M69" s="8">
        <f t="shared" si="13"/>
        <v>0</v>
      </c>
      <c r="N69" s="8">
        <f t="shared" si="14"/>
        <v>0</v>
      </c>
      <c r="O69" s="9">
        <f>N68+N69</f>
        <v>0</v>
      </c>
    </row>
    <row r="70" spans="1:18" ht="12.75" x14ac:dyDescent="0.2">
      <c r="A70" s="3">
        <f>A68+1</f>
        <v>35</v>
      </c>
      <c r="B70" s="4"/>
      <c r="C70" s="4"/>
      <c r="D70" s="10" t="s">
        <v>22</v>
      </c>
      <c r="E70" s="4"/>
      <c r="F70" s="4"/>
      <c r="G70" s="4"/>
      <c r="H70" s="4"/>
      <c r="I70" s="4"/>
      <c r="J70" s="4"/>
      <c r="K70" s="4"/>
      <c r="L70" s="4"/>
      <c r="M70" s="4">
        <f t="shared" si="13"/>
        <v>0</v>
      </c>
      <c r="N70" s="4">
        <f t="shared" si="14"/>
        <v>0</v>
      </c>
      <c r="O70" s="5">
        <f>N70+N71</f>
        <v>0</v>
      </c>
      <c r="P70" s="1">
        <f>B70</f>
        <v>0</v>
      </c>
      <c r="Q70" s="1">
        <f>C70</f>
        <v>0</v>
      </c>
      <c r="R70" s="1">
        <f>O70</f>
        <v>0</v>
      </c>
    </row>
    <row r="71" spans="1:18" ht="12.75" x14ac:dyDescent="0.2">
      <c r="A71" s="6"/>
      <c r="B71" s="7"/>
      <c r="C71" s="7"/>
      <c r="D71" s="13" t="s">
        <v>23</v>
      </c>
      <c r="E71" s="8"/>
      <c r="F71" s="8"/>
      <c r="G71" s="8"/>
      <c r="H71" s="8"/>
      <c r="I71" s="8"/>
      <c r="J71" s="8"/>
      <c r="K71" s="8"/>
      <c r="L71" s="8"/>
      <c r="M71" s="8">
        <f t="shared" si="13"/>
        <v>0</v>
      </c>
      <c r="N71" s="8">
        <f t="shared" si="14"/>
        <v>0</v>
      </c>
      <c r="O71" s="9">
        <f>N70+N71</f>
        <v>0</v>
      </c>
    </row>
    <row r="72" spans="1:18" ht="12.75" x14ac:dyDescent="0.2">
      <c r="A72" s="3">
        <f>A70+1</f>
        <v>36</v>
      </c>
      <c r="B72" s="4"/>
      <c r="C72" s="4"/>
      <c r="D72" s="4" t="s">
        <v>22</v>
      </c>
      <c r="E72" s="4"/>
      <c r="F72" s="4"/>
      <c r="G72" s="4"/>
      <c r="H72" s="4"/>
      <c r="I72" s="4"/>
      <c r="J72" s="4"/>
      <c r="K72" s="4"/>
      <c r="L72" s="4"/>
      <c r="M72" s="4">
        <f t="shared" si="13"/>
        <v>0</v>
      </c>
      <c r="N72" s="4">
        <f t="shared" si="14"/>
        <v>0</v>
      </c>
      <c r="O72" s="5">
        <f>N72+N73</f>
        <v>0</v>
      </c>
      <c r="P72" s="1">
        <f>B72</f>
        <v>0</v>
      </c>
      <c r="Q72" s="1">
        <f>C72</f>
        <v>0</v>
      </c>
      <c r="R72" s="1">
        <f>O72</f>
        <v>0</v>
      </c>
    </row>
    <row r="73" spans="1:18" ht="12.75" x14ac:dyDescent="0.2">
      <c r="A73" s="6"/>
      <c r="B73" s="7"/>
      <c r="C73" s="7"/>
      <c r="D73" s="8" t="s">
        <v>23</v>
      </c>
      <c r="E73" s="8"/>
      <c r="F73" s="8"/>
      <c r="G73" s="8"/>
      <c r="H73" s="8"/>
      <c r="I73" s="8"/>
      <c r="J73" s="8"/>
      <c r="K73" s="8"/>
      <c r="L73" s="8"/>
      <c r="M73" s="8">
        <f t="shared" si="13"/>
        <v>0</v>
      </c>
      <c r="N73" s="8">
        <f t="shared" si="14"/>
        <v>0</v>
      </c>
      <c r="O73" s="9">
        <f>N72+N73</f>
        <v>0</v>
      </c>
    </row>
    <row r="74" spans="1:18" ht="12.75" x14ac:dyDescent="0.2">
      <c r="A74" s="3">
        <f>A72+1</f>
        <v>37</v>
      </c>
      <c r="B74" s="4"/>
      <c r="C74" s="4"/>
      <c r="D74" s="10" t="s">
        <v>22</v>
      </c>
      <c r="E74" s="4"/>
      <c r="F74" s="4"/>
      <c r="G74" s="4"/>
      <c r="H74" s="4"/>
      <c r="I74" s="4"/>
      <c r="J74" s="4"/>
      <c r="K74" s="4"/>
      <c r="L74" s="4"/>
      <c r="M74" s="4">
        <f t="shared" si="13"/>
        <v>0</v>
      </c>
      <c r="N74" s="4">
        <f t="shared" si="14"/>
        <v>0</v>
      </c>
      <c r="O74" s="5">
        <f>N74+N75</f>
        <v>0</v>
      </c>
      <c r="P74" s="1">
        <f>B74</f>
        <v>0</v>
      </c>
      <c r="Q74" s="1">
        <f>C74</f>
        <v>0</v>
      </c>
      <c r="R74" s="1">
        <f>O74</f>
        <v>0</v>
      </c>
    </row>
    <row r="75" spans="1:18" ht="12.75" x14ac:dyDescent="0.2">
      <c r="A75" s="6"/>
      <c r="B75" s="7"/>
      <c r="C75" s="7"/>
      <c r="D75" s="13" t="s">
        <v>23</v>
      </c>
      <c r="E75" s="8"/>
      <c r="F75" s="8"/>
      <c r="G75" s="8"/>
      <c r="H75" s="8"/>
      <c r="I75" s="8"/>
      <c r="J75" s="8"/>
      <c r="K75" s="8"/>
      <c r="L75" s="8"/>
      <c r="M75" s="8">
        <f t="shared" si="13"/>
        <v>0</v>
      </c>
      <c r="N75" s="8">
        <f t="shared" si="14"/>
        <v>0</v>
      </c>
      <c r="O75" s="9">
        <f>N74+N75</f>
        <v>0</v>
      </c>
    </row>
    <row r="76" spans="1:18" ht="12.75" x14ac:dyDescent="0.2">
      <c r="A76" s="3">
        <f>A74+1</f>
        <v>38</v>
      </c>
      <c r="B76" s="4"/>
      <c r="C76" s="4"/>
      <c r="D76" s="4" t="s">
        <v>22</v>
      </c>
      <c r="E76" s="4"/>
      <c r="F76" s="4"/>
      <c r="G76" s="4"/>
      <c r="H76" s="4"/>
      <c r="I76" s="4"/>
      <c r="J76" s="4"/>
      <c r="K76" s="4"/>
      <c r="L76" s="4"/>
      <c r="M76" s="4">
        <f t="shared" si="13"/>
        <v>0</v>
      </c>
      <c r="N76" s="4">
        <f t="shared" si="14"/>
        <v>0</v>
      </c>
      <c r="O76" s="5">
        <f>N76+N77</f>
        <v>0</v>
      </c>
      <c r="P76" s="1">
        <f>B76</f>
        <v>0</v>
      </c>
      <c r="Q76" s="1">
        <f>C76</f>
        <v>0</v>
      </c>
      <c r="R76" s="1">
        <f>O76</f>
        <v>0</v>
      </c>
    </row>
    <row r="77" spans="1:18" ht="12.75" x14ac:dyDescent="0.2">
      <c r="A77" s="6"/>
      <c r="B77" s="7"/>
      <c r="C77" s="7"/>
      <c r="D77" s="8" t="s">
        <v>23</v>
      </c>
      <c r="E77" s="8"/>
      <c r="F77" s="8"/>
      <c r="G77" s="8"/>
      <c r="H77" s="8"/>
      <c r="I77" s="8"/>
      <c r="J77" s="8"/>
      <c r="K77" s="8"/>
      <c r="L77" s="8"/>
      <c r="M77" s="8">
        <f t="shared" si="13"/>
        <v>0</v>
      </c>
      <c r="N77" s="8">
        <f t="shared" si="14"/>
        <v>0</v>
      </c>
      <c r="O77" s="9">
        <f>N76+N77</f>
        <v>0</v>
      </c>
    </row>
    <row r="78" spans="1:18" ht="12.75" x14ac:dyDescent="0.2">
      <c r="A78" s="3">
        <f>A76+1</f>
        <v>39</v>
      </c>
      <c r="B78" s="4"/>
      <c r="C78" s="4"/>
      <c r="D78" s="10" t="s">
        <v>22</v>
      </c>
      <c r="E78" s="4"/>
      <c r="F78" s="4"/>
      <c r="G78" s="4"/>
      <c r="H78" s="4"/>
      <c r="I78" s="4"/>
      <c r="J78" s="4"/>
      <c r="K78" s="4"/>
      <c r="L78" s="4"/>
      <c r="M78" s="4">
        <f t="shared" si="13"/>
        <v>0</v>
      </c>
      <c r="N78" s="4">
        <f t="shared" si="14"/>
        <v>0</v>
      </c>
      <c r="O78" s="5">
        <f>N78+N79</f>
        <v>0</v>
      </c>
      <c r="P78" s="1">
        <f>B78</f>
        <v>0</v>
      </c>
      <c r="Q78" s="1">
        <f>C78</f>
        <v>0</v>
      </c>
      <c r="R78" s="1">
        <f>O78</f>
        <v>0</v>
      </c>
    </row>
    <row r="79" spans="1:18" ht="12.75" x14ac:dyDescent="0.2">
      <c r="A79" s="6"/>
      <c r="B79" s="7"/>
      <c r="C79" s="7"/>
      <c r="D79" s="13" t="s">
        <v>23</v>
      </c>
      <c r="E79" s="8"/>
      <c r="F79" s="8"/>
      <c r="G79" s="8"/>
      <c r="H79" s="8"/>
      <c r="I79" s="8"/>
      <c r="J79" s="8"/>
      <c r="K79" s="8"/>
      <c r="L79" s="8"/>
      <c r="M79" s="8">
        <f t="shared" si="13"/>
        <v>0</v>
      </c>
      <c r="N79" s="8">
        <f t="shared" si="14"/>
        <v>0</v>
      </c>
      <c r="O79" s="9">
        <f>N78+N79</f>
        <v>0</v>
      </c>
    </row>
    <row r="80" spans="1:18" ht="12.75" x14ac:dyDescent="0.2">
      <c r="A80" s="3">
        <f>A78+1</f>
        <v>40</v>
      </c>
      <c r="B80" s="4"/>
      <c r="C80" s="4"/>
      <c r="D80" s="4" t="s">
        <v>22</v>
      </c>
      <c r="E80" s="4"/>
      <c r="F80" s="4"/>
      <c r="G80" s="4"/>
      <c r="H80" s="4"/>
      <c r="I80" s="4"/>
      <c r="J80" s="4"/>
      <c r="K80" s="4"/>
      <c r="L80" s="4"/>
      <c r="M80" s="4">
        <f t="shared" si="13"/>
        <v>0</v>
      </c>
      <c r="N80" s="4">
        <f t="shared" si="14"/>
        <v>0</v>
      </c>
      <c r="O80" s="5">
        <f>N80+N81</f>
        <v>0</v>
      </c>
      <c r="P80" s="1">
        <f>B80</f>
        <v>0</v>
      </c>
      <c r="Q80" s="1">
        <f>C80</f>
        <v>0</v>
      </c>
      <c r="R80" s="1">
        <f>O80</f>
        <v>0</v>
      </c>
    </row>
    <row r="81" spans="1:18" ht="12.75" x14ac:dyDescent="0.2">
      <c r="A81" s="6"/>
      <c r="B81" s="7"/>
      <c r="C81" s="7"/>
      <c r="D81" s="8" t="s">
        <v>23</v>
      </c>
      <c r="E81" s="8"/>
      <c r="F81" s="8"/>
      <c r="G81" s="8"/>
      <c r="H81" s="8"/>
      <c r="I81" s="8"/>
      <c r="J81" s="8"/>
      <c r="K81" s="8"/>
      <c r="L81" s="8"/>
      <c r="M81" s="8">
        <f t="shared" si="13"/>
        <v>0</v>
      </c>
      <c r="N81" s="8">
        <f t="shared" si="14"/>
        <v>0</v>
      </c>
      <c r="O81" s="9">
        <f>N80+N81</f>
        <v>0</v>
      </c>
    </row>
    <row r="82" spans="1:18" ht="12.75" x14ac:dyDescent="0.2">
      <c r="A82" s="3">
        <f>A80+1</f>
        <v>41</v>
      </c>
      <c r="B82" s="4"/>
      <c r="C82" s="4"/>
      <c r="D82" s="10" t="s">
        <v>22</v>
      </c>
      <c r="E82" s="4"/>
      <c r="F82" s="4"/>
      <c r="G82" s="4"/>
      <c r="H82" s="4"/>
      <c r="I82" s="4"/>
      <c r="J82" s="4"/>
      <c r="K82" s="4"/>
      <c r="L82" s="4"/>
      <c r="M82" s="4">
        <f t="shared" si="13"/>
        <v>0</v>
      </c>
      <c r="N82" s="4">
        <f t="shared" si="14"/>
        <v>0</v>
      </c>
      <c r="O82" s="5">
        <f>N82+N83</f>
        <v>0</v>
      </c>
      <c r="P82" s="1">
        <f>B82</f>
        <v>0</v>
      </c>
      <c r="Q82" s="1">
        <f>C82</f>
        <v>0</v>
      </c>
      <c r="R82" s="1">
        <f>O82</f>
        <v>0</v>
      </c>
    </row>
    <row r="83" spans="1:18" ht="12.75" x14ac:dyDescent="0.2">
      <c r="A83" s="6"/>
      <c r="B83" s="7"/>
      <c r="C83" s="7"/>
      <c r="D83" s="13" t="s">
        <v>23</v>
      </c>
      <c r="E83" s="8"/>
      <c r="F83" s="8"/>
      <c r="G83" s="8"/>
      <c r="H83" s="8"/>
      <c r="I83" s="8"/>
      <c r="J83" s="8"/>
      <c r="K83" s="8"/>
      <c r="L83" s="8"/>
      <c r="M83" s="8">
        <f t="shared" si="13"/>
        <v>0</v>
      </c>
      <c r="N83" s="8">
        <f t="shared" si="14"/>
        <v>0</v>
      </c>
      <c r="O83" s="9">
        <f>N82+N83</f>
        <v>0</v>
      </c>
    </row>
    <row r="84" spans="1:18" ht="12.75" x14ac:dyDescent="0.2">
      <c r="A84" s="3">
        <f>A82+1</f>
        <v>42</v>
      </c>
      <c r="B84" s="4"/>
      <c r="C84" s="4"/>
      <c r="D84" s="4" t="s">
        <v>22</v>
      </c>
      <c r="E84" s="4"/>
      <c r="F84" s="4"/>
      <c r="G84" s="4"/>
      <c r="H84" s="4"/>
      <c r="I84" s="4"/>
      <c r="J84" s="4"/>
      <c r="K84" s="4"/>
      <c r="L84" s="4"/>
      <c r="M84" s="4">
        <f t="shared" si="13"/>
        <v>0</v>
      </c>
      <c r="N84" s="4">
        <f t="shared" si="14"/>
        <v>0</v>
      </c>
      <c r="O84" s="5">
        <f>N84+N85</f>
        <v>0</v>
      </c>
      <c r="P84" s="1">
        <f>B84</f>
        <v>0</v>
      </c>
      <c r="Q84" s="1">
        <f>C84</f>
        <v>0</v>
      </c>
      <c r="R84" s="1">
        <f>O84</f>
        <v>0</v>
      </c>
    </row>
    <row r="85" spans="1:18" ht="12.75" x14ac:dyDescent="0.2">
      <c r="A85" s="6"/>
      <c r="B85" s="7"/>
      <c r="C85" s="7"/>
      <c r="D85" s="8" t="s">
        <v>23</v>
      </c>
      <c r="E85" s="8"/>
      <c r="F85" s="8"/>
      <c r="G85" s="8"/>
      <c r="H85" s="8"/>
      <c r="I85" s="8"/>
      <c r="J85" s="8"/>
      <c r="K85" s="8"/>
      <c r="L85" s="8"/>
      <c r="M85" s="8">
        <f t="shared" si="13"/>
        <v>0</v>
      </c>
      <c r="N85" s="8">
        <f t="shared" si="14"/>
        <v>0</v>
      </c>
      <c r="O85" s="9">
        <f>N84+N85</f>
        <v>0</v>
      </c>
    </row>
    <row r="86" spans="1:18" ht="12.75" x14ac:dyDescent="0.2">
      <c r="A86" s="3">
        <f>A84+1</f>
        <v>43</v>
      </c>
      <c r="B86" s="4"/>
      <c r="C86" s="4"/>
      <c r="D86" s="10" t="s">
        <v>22</v>
      </c>
      <c r="E86" s="4"/>
      <c r="F86" s="4"/>
      <c r="G86" s="4"/>
      <c r="H86" s="4"/>
      <c r="I86" s="4"/>
      <c r="J86" s="4"/>
      <c r="K86" s="4"/>
      <c r="L86" s="4"/>
      <c r="M86" s="4">
        <f t="shared" si="13"/>
        <v>0</v>
      </c>
      <c r="N86" s="4">
        <f t="shared" si="14"/>
        <v>0</v>
      </c>
      <c r="O86" s="5">
        <f>N86+N87</f>
        <v>0</v>
      </c>
      <c r="P86" s="1">
        <f>B86</f>
        <v>0</v>
      </c>
      <c r="Q86" s="1">
        <f>C86</f>
        <v>0</v>
      </c>
      <c r="R86" s="1">
        <f>O86</f>
        <v>0</v>
      </c>
    </row>
    <row r="87" spans="1:18" ht="12.75" x14ac:dyDescent="0.2">
      <c r="A87" s="6"/>
      <c r="B87" s="7"/>
      <c r="C87" s="7"/>
      <c r="D87" s="13" t="s">
        <v>23</v>
      </c>
      <c r="E87" s="8"/>
      <c r="F87" s="8"/>
      <c r="G87" s="8"/>
      <c r="H87" s="8"/>
      <c r="I87" s="8"/>
      <c r="J87" s="8"/>
      <c r="K87" s="8"/>
      <c r="L87" s="8"/>
      <c r="M87" s="8">
        <f t="shared" si="13"/>
        <v>0</v>
      </c>
      <c r="N87" s="8">
        <f t="shared" si="14"/>
        <v>0</v>
      </c>
      <c r="O87" s="9">
        <f>N86+N87</f>
        <v>0</v>
      </c>
    </row>
    <row r="88" spans="1:18" ht="12.75" x14ac:dyDescent="0.2">
      <c r="A88" s="3">
        <f>A86+1</f>
        <v>44</v>
      </c>
      <c r="B88" s="4"/>
      <c r="C88" s="4"/>
      <c r="D88" s="4" t="s">
        <v>22</v>
      </c>
      <c r="E88" s="4"/>
      <c r="F88" s="4"/>
      <c r="G88" s="4"/>
      <c r="H88" s="4"/>
      <c r="I88" s="4"/>
      <c r="J88" s="4"/>
      <c r="K88" s="4"/>
      <c r="L88" s="4"/>
      <c r="M88" s="4">
        <f t="shared" si="13"/>
        <v>0</v>
      </c>
      <c r="N88" s="4">
        <f t="shared" si="14"/>
        <v>0</v>
      </c>
      <c r="O88" s="5">
        <f>N88+N89</f>
        <v>0</v>
      </c>
      <c r="P88" s="1">
        <f>B88</f>
        <v>0</v>
      </c>
      <c r="Q88" s="1">
        <f>C88</f>
        <v>0</v>
      </c>
      <c r="R88" s="1">
        <f>O88</f>
        <v>0</v>
      </c>
    </row>
    <row r="89" spans="1:18" ht="12.75" x14ac:dyDescent="0.2">
      <c r="A89" s="6"/>
      <c r="B89" s="7"/>
      <c r="C89" s="7"/>
      <c r="D89" s="8" t="s">
        <v>23</v>
      </c>
      <c r="E89" s="8"/>
      <c r="F89" s="8"/>
      <c r="G89" s="8"/>
      <c r="H89" s="8"/>
      <c r="I89" s="8"/>
      <c r="J89" s="8"/>
      <c r="K89" s="8"/>
      <c r="L89" s="8"/>
      <c r="M89" s="8">
        <f t="shared" si="13"/>
        <v>0</v>
      </c>
      <c r="N89" s="8">
        <f t="shared" si="14"/>
        <v>0</v>
      </c>
      <c r="O89" s="9">
        <f>N88+N89</f>
        <v>0</v>
      </c>
    </row>
    <row r="90" spans="1:18" ht="12.75" x14ac:dyDescent="0.2">
      <c r="A90" s="3">
        <f>A88+1</f>
        <v>45</v>
      </c>
      <c r="B90" s="4"/>
      <c r="C90" s="4"/>
      <c r="D90" s="10" t="s">
        <v>22</v>
      </c>
      <c r="E90" s="4"/>
      <c r="F90" s="4"/>
      <c r="G90" s="4"/>
      <c r="H90" s="4"/>
      <c r="I90" s="4"/>
      <c r="J90" s="4"/>
      <c r="K90" s="4"/>
      <c r="L90" s="4"/>
      <c r="M90" s="4">
        <f t="shared" si="13"/>
        <v>0</v>
      </c>
      <c r="N90" s="4">
        <f t="shared" si="14"/>
        <v>0</v>
      </c>
      <c r="O90" s="5">
        <f>N90+N91</f>
        <v>0</v>
      </c>
      <c r="P90" s="1">
        <f>B90</f>
        <v>0</v>
      </c>
      <c r="Q90" s="1">
        <f>C90</f>
        <v>0</v>
      </c>
      <c r="R90" s="1">
        <f>O90</f>
        <v>0</v>
      </c>
    </row>
    <row r="91" spans="1:18" ht="12.75" x14ac:dyDescent="0.2">
      <c r="A91" s="6"/>
      <c r="B91" s="7"/>
      <c r="C91" s="7"/>
      <c r="D91" s="13" t="s">
        <v>23</v>
      </c>
      <c r="E91" s="8"/>
      <c r="F91" s="8"/>
      <c r="G91" s="8"/>
      <c r="H91" s="8"/>
      <c r="I91" s="8"/>
      <c r="J91" s="8"/>
      <c r="K91" s="8"/>
      <c r="L91" s="8"/>
      <c r="M91" s="8">
        <f t="shared" si="13"/>
        <v>0</v>
      </c>
      <c r="N91" s="8">
        <f t="shared" si="14"/>
        <v>0</v>
      </c>
      <c r="O91" s="9">
        <f>N90+N91</f>
        <v>0</v>
      </c>
    </row>
    <row r="92" spans="1:18" ht="12.75" x14ac:dyDescent="0.2">
      <c r="A92" s="3">
        <f>A90+1</f>
        <v>46</v>
      </c>
      <c r="B92" s="4"/>
      <c r="C92" s="4"/>
      <c r="D92" s="4" t="s">
        <v>22</v>
      </c>
      <c r="E92" s="4"/>
      <c r="F92" s="4"/>
      <c r="G92" s="4"/>
      <c r="H92" s="4"/>
      <c r="I92" s="4"/>
      <c r="J92" s="4"/>
      <c r="K92" s="4"/>
      <c r="L92" s="4"/>
      <c r="M92" s="4">
        <f t="shared" si="13"/>
        <v>0</v>
      </c>
      <c r="N92" s="4">
        <f t="shared" si="14"/>
        <v>0</v>
      </c>
      <c r="O92" s="5">
        <f>N92+N93</f>
        <v>0</v>
      </c>
      <c r="P92" s="1">
        <f>B92</f>
        <v>0</v>
      </c>
      <c r="Q92" s="1">
        <f>C92</f>
        <v>0</v>
      </c>
      <c r="R92" s="1">
        <f>O92</f>
        <v>0</v>
      </c>
    </row>
    <row r="93" spans="1:18" ht="12.75" x14ac:dyDescent="0.2">
      <c r="A93" s="6"/>
      <c r="B93" s="7"/>
      <c r="C93" s="7"/>
      <c r="D93" s="8" t="s">
        <v>23</v>
      </c>
      <c r="E93" s="8"/>
      <c r="F93" s="8"/>
      <c r="G93" s="8"/>
      <c r="H93" s="8"/>
      <c r="I93" s="8"/>
      <c r="J93" s="8"/>
      <c r="K93" s="8"/>
      <c r="L93" s="8"/>
      <c r="M93" s="8">
        <f t="shared" si="13"/>
        <v>0</v>
      </c>
      <c r="N93" s="8">
        <f t="shared" si="14"/>
        <v>0</v>
      </c>
      <c r="O93" s="9">
        <f>N92+N93</f>
        <v>0</v>
      </c>
    </row>
    <row r="94" spans="1:18" ht="12.75" x14ac:dyDescent="0.2">
      <c r="A94" s="3">
        <f>A92+1</f>
        <v>47</v>
      </c>
      <c r="B94" s="4"/>
      <c r="C94" s="4"/>
      <c r="D94" s="10" t="s">
        <v>22</v>
      </c>
      <c r="E94" s="4"/>
      <c r="F94" s="4"/>
      <c r="G94" s="4"/>
      <c r="H94" s="4"/>
      <c r="I94" s="4"/>
      <c r="J94" s="4"/>
      <c r="K94" s="4"/>
      <c r="L94" s="4"/>
      <c r="M94" s="4">
        <f t="shared" si="13"/>
        <v>0</v>
      </c>
      <c r="N94" s="4">
        <f t="shared" si="14"/>
        <v>0</v>
      </c>
      <c r="O94" s="5">
        <f>N94+N95</f>
        <v>0</v>
      </c>
      <c r="P94" s="1">
        <f>B94</f>
        <v>0</v>
      </c>
      <c r="Q94" s="1">
        <f>C94</f>
        <v>0</v>
      </c>
      <c r="R94" s="1">
        <f>O94</f>
        <v>0</v>
      </c>
    </row>
    <row r="95" spans="1:18" ht="12.75" x14ac:dyDescent="0.2">
      <c r="A95" s="6"/>
      <c r="B95" s="7"/>
      <c r="C95" s="7"/>
      <c r="D95" s="13" t="s">
        <v>23</v>
      </c>
      <c r="E95" s="8"/>
      <c r="F95" s="8"/>
      <c r="G95" s="8"/>
      <c r="H95" s="8"/>
      <c r="I95" s="8"/>
      <c r="J95" s="8"/>
      <c r="K95" s="8"/>
      <c r="L95" s="8"/>
      <c r="M95" s="8">
        <f t="shared" si="13"/>
        <v>0</v>
      </c>
      <c r="N95" s="8">
        <f t="shared" si="14"/>
        <v>0</v>
      </c>
      <c r="O95" s="9">
        <f>N94+N95</f>
        <v>0</v>
      </c>
    </row>
    <row r="96" spans="1:18" ht="12.75" x14ac:dyDescent="0.2">
      <c r="A96" s="3">
        <f>A94+1</f>
        <v>48</v>
      </c>
      <c r="B96" s="4"/>
      <c r="C96" s="4"/>
      <c r="D96" s="4" t="s">
        <v>22</v>
      </c>
      <c r="E96" s="4"/>
      <c r="F96" s="4"/>
      <c r="G96" s="4"/>
      <c r="H96" s="4"/>
      <c r="I96" s="4"/>
      <c r="J96" s="4"/>
      <c r="K96" s="4"/>
      <c r="L96" s="4"/>
      <c r="M96" s="4">
        <f t="shared" si="13"/>
        <v>0</v>
      </c>
      <c r="N96" s="4">
        <f t="shared" si="14"/>
        <v>0</v>
      </c>
      <c r="O96" s="5">
        <f>N96+N97</f>
        <v>0</v>
      </c>
      <c r="P96" s="1">
        <f>B96</f>
        <v>0</v>
      </c>
      <c r="Q96" s="1">
        <f>C96</f>
        <v>0</v>
      </c>
      <c r="R96" s="1">
        <f>O96</f>
        <v>0</v>
      </c>
    </row>
    <row r="97" spans="1:18" ht="12.75" x14ac:dyDescent="0.2">
      <c r="A97" s="6"/>
      <c r="B97" s="7"/>
      <c r="C97" s="7"/>
      <c r="D97" s="8" t="s">
        <v>23</v>
      </c>
      <c r="E97" s="8"/>
      <c r="F97" s="8"/>
      <c r="G97" s="8"/>
      <c r="H97" s="8"/>
      <c r="I97" s="8"/>
      <c r="J97" s="8"/>
      <c r="K97" s="8"/>
      <c r="L97" s="8"/>
      <c r="M97" s="8">
        <f t="shared" si="13"/>
        <v>0</v>
      </c>
      <c r="N97" s="8">
        <f t="shared" si="14"/>
        <v>0</v>
      </c>
      <c r="O97" s="9">
        <f>N96+N97</f>
        <v>0</v>
      </c>
    </row>
    <row r="98" spans="1:18" ht="12.75" x14ac:dyDescent="0.2">
      <c r="A98" s="3">
        <f>A96+1</f>
        <v>49</v>
      </c>
      <c r="B98" s="4"/>
      <c r="C98" s="4"/>
      <c r="D98" s="10" t="s">
        <v>22</v>
      </c>
      <c r="E98" s="4"/>
      <c r="F98" s="4"/>
      <c r="G98" s="4"/>
      <c r="H98" s="4"/>
      <c r="I98" s="4"/>
      <c r="J98" s="4"/>
      <c r="K98" s="4"/>
      <c r="L98" s="4"/>
      <c r="M98" s="4">
        <f t="shared" si="13"/>
        <v>0</v>
      </c>
      <c r="N98" s="4">
        <f t="shared" ref="N98:N101" si="15">IF(M98+SUM(I98:K98)-L98 &lt; 0,0,M98+SUM(I98:K98)-L98)</f>
        <v>0</v>
      </c>
      <c r="O98" s="5">
        <f>N98+N99</f>
        <v>0</v>
      </c>
      <c r="P98" s="1">
        <f>B98</f>
        <v>0</v>
      </c>
      <c r="Q98" s="1">
        <f>C98</f>
        <v>0</v>
      </c>
      <c r="R98" s="1">
        <f>O98</f>
        <v>0</v>
      </c>
    </row>
    <row r="99" spans="1:18" ht="12.75" x14ac:dyDescent="0.2">
      <c r="A99" s="6"/>
      <c r="B99" s="7"/>
      <c r="C99" s="7"/>
      <c r="D99" s="13" t="s">
        <v>23</v>
      </c>
      <c r="E99" s="8"/>
      <c r="F99" s="8"/>
      <c r="G99" s="8"/>
      <c r="H99" s="8"/>
      <c r="I99" s="8"/>
      <c r="J99" s="8"/>
      <c r="K99" s="8"/>
      <c r="L99" s="8"/>
      <c r="M99" s="8">
        <f t="shared" si="13"/>
        <v>0</v>
      </c>
      <c r="N99" s="8">
        <f t="shared" si="15"/>
        <v>0</v>
      </c>
      <c r="O99" s="9">
        <f>N98+N99</f>
        <v>0</v>
      </c>
    </row>
    <row r="100" spans="1:18" ht="12.75" x14ac:dyDescent="0.2">
      <c r="A100" s="3">
        <f>A98+1</f>
        <v>50</v>
      </c>
      <c r="B100" s="4"/>
      <c r="C100" s="4"/>
      <c r="D100" s="4" t="s">
        <v>22</v>
      </c>
      <c r="E100" s="4"/>
      <c r="F100" s="4"/>
      <c r="G100" s="4"/>
      <c r="H100" s="4"/>
      <c r="I100" s="4"/>
      <c r="J100" s="4"/>
      <c r="K100" s="4"/>
      <c r="L100" s="4"/>
      <c r="M100" s="4">
        <f t="shared" si="13"/>
        <v>0</v>
      </c>
      <c r="N100" s="4">
        <f t="shared" si="15"/>
        <v>0</v>
      </c>
      <c r="O100" s="5">
        <f>N100+N101</f>
        <v>0</v>
      </c>
      <c r="P100" s="1">
        <f>B100</f>
        <v>0</v>
      </c>
      <c r="Q100" s="1">
        <f>C100</f>
        <v>0</v>
      </c>
      <c r="R100" s="1">
        <f>O100</f>
        <v>0</v>
      </c>
    </row>
    <row r="101" spans="1:18" ht="12.75" x14ac:dyDescent="0.2">
      <c r="A101" s="6"/>
      <c r="B101" s="7"/>
      <c r="C101" s="7"/>
      <c r="D101" s="8" t="s">
        <v>23</v>
      </c>
      <c r="E101" s="8"/>
      <c r="F101" s="8"/>
      <c r="G101" s="8"/>
      <c r="H101" s="8"/>
      <c r="I101" s="8"/>
      <c r="J101" s="8"/>
      <c r="K101" s="8"/>
      <c r="L101" s="8"/>
      <c r="M101" s="8">
        <f t="shared" si="13"/>
        <v>0</v>
      </c>
      <c r="N101" s="8">
        <f t="shared" si="15"/>
        <v>0</v>
      </c>
      <c r="O101" s="9">
        <f>N100+N101</f>
        <v>0</v>
      </c>
    </row>
  </sheetData>
  <autoFilter ref="B1:R101" xr:uid="{00000000-0009-0000-0000-000007000000}">
    <sortState xmlns:xlrd2="http://schemas.microsoft.com/office/spreadsheetml/2017/richdata2" ref="B2:R101">
      <sortCondition descending="1" ref="O1:O101"/>
    </sortState>
  </autoFilter>
  <sortState xmlns:xlrd2="http://schemas.microsoft.com/office/spreadsheetml/2017/richdata2" ref="A2:AJ101">
    <sortCondition ref="C2:C101"/>
  </sortState>
  <pageMargins left="0.70866141732283472" right="0.70866141732283472" top="0.74803149606299213" bottom="0.74803149606299213" header="0.31496062992125984" footer="0.31496062992125984"/>
  <pageSetup paperSize="9" scale="37" fitToHeight="100" orientation="landscape" horizontalDpi="300" verticalDpi="300" r:id="rId1"/>
  <headerFooter>
    <oddHeader>&amp;C1. OP CELJA V SKOKIH NA VELIKI PROŽNI PONJAVI, Celje 1.10.2022&amp;RMLI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15</vt:i4>
      </vt:variant>
    </vt:vector>
  </HeadingPairs>
  <TitlesOfParts>
    <vt:vector size="15" baseType="lpstr">
      <vt:lpstr>ZAČ</vt:lpstr>
      <vt:lpstr>CE</vt:lpstr>
      <vt:lpstr>CI</vt:lpstr>
      <vt:lpstr>MDE</vt:lpstr>
      <vt:lpstr>MDI</vt:lpstr>
      <vt:lpstr>SDE</vt:lpstr>
      <vt:lpstr>SDI</vt:lpstr>
      <vt:lpstr>MLE</vt:lpstr>
      <vt:lpstr>MLI</vt:lpstr>
      <vt:lpstr>ČLE</vt:lpstr>
      <vt:lpstr>ČLI</vt:lpstr>
      <vt:lpstr>Finale MLE</vt:lpstr>
      <vt:lpstr>Finale MLI</vt:lpstr>
      <vt:lpstr>Finale ČLE</vt:lpstr>
      <vt:lpstr>Finale ČLI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Rolando Radej</cp:lastModifiedBy>
  <cp:lastPrinted>2022-10-01T07:30:23Z</cp:lastPrinted>
  <dcterms:created xsi:type="dcterms:W3CDTF">2022-09-30T10:37:37Z</dcterms:created>
  <dcterms:modified xsi:type="dcterms:W3CDTF">2024-10-20T07:14:22Z</dcterms:modified>
</cp:coreProperties>
</file>